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nczos\Desktop\"/>
    </mc:Choice>
  </mc:AlternateContent>
  <xr:revisionPtr revIDLastSave="0" documentId="8_{F12D592C-DE89-4572-B694-D3CD035A0AE1}" xr6:coauthVersionLast="47" xr6:coauthVersionMax="47" xr10:uidLastSave="{00000000-0000-0000-0000-000000000000}"/>
  <bookViews>
    <workbookView xWindow="-120" yWindow="-120" windowWidth="29040" windowHeight="15840" activeTab="1" xr2:uid="{AC630DA9-D44A-4EF7-B8FF-C290D2976E3E}"/>
  </bookViews>
  <sheets>
    <sheet name="HPP" sheetId="1" r:id="rId1"/>
    <sheet name="PHEP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E3" i="2" s="1"/>
  <c r="G3" i="2" s="1"/>
  <c r="C3" i="2"/>
  <c r="I3" i="2"/>
  <c r="F3" i="2" s="1"/>
  <c r="J3" i="2"/>
  <c r="K3" i="2"/>
  <c r="L3" i="2"/>
  <c r="M3" i="2"/>
  <c r="N3" i="2"/>
  <c r="O3" i="2"/>
  <c r="P3" i="2"/>
  <c r="Q3" i="2"/>
  <c r="R3" i="2"/>
  <c r="S3" i="2"/>
  <c r="T3" i="2"/>
  <c r="B4" i="2"/>
  <c r="E4" i="2" s="1"/>
  <c r="G4" i="2" s="1"/>
  <c r="C4" i="2"/>
  <c r="I4" i="2"/>
  <c r="F4" i="2" s="1"/>
  <c r="J4" i="2"/>
  <c r="K4" i="2"/>
  <c r="L4" i="2"/>
  <c r="M4" i="2"/>
  <c r="N4" i="2"/>
  <c r="O4" i="2"/>
  <c r="P4" i="2"/>
  <c r="Q4" i="2"/>
  <c r="R4" i="2"/>
  <c r="S4" i="2"/>
  <c r="T4" i="2"/>
  <c r="B5" i="2"/>
  <c r="C5" i="2"/>
  <c r="E5" i="2"/>
  <c r="I5" i="2"/>
  <c r="F5" i="2" s="1"/>
  <c r="J5" i="2"/>
  <c r="K5" i="2"/>
  <c r="L5" i="2"/>
  <c r="M5" i="2"/>
  <c r="N5" i="2"/>
  <c r="O5" i="2"/>
  <c r="P5" i="2"/>
  <c r="Q5" i="2"/>
  <c r="R5" i="2"/>
  <c r="S5" i="2"/>
  <c r="T5" i="2"/>
  <c r="B6" i="2"/>
  <c r="C6" i="2"/>
  <c r="E6" i="2"/>
  <c r="I6" i="2"/>
  <c r="F6" i="2" s="1"/>
  <c r="H6" i="2" s="1"/>
  <c r="J6" i="2"/>
  <c r="K6" i="2"/>
  <c r="L6" i="2"/>
  <c r="M6" i="2"/>
  <c r="N6" i="2"/>
  <c r="O6" i="2"/>
  <c r="P6" i="2"/>
  <c r="Q6" i="2"/>
  <c r="R6" i="2"/>
  <c r="S6" i="2"/>
  <c r="T6" i="2"/>
  <c r="B7" i="2"/>
  <c r="C7" i="2"/>
  <c r="E7" i="2"/>
  <c r="I7" i="2"/>
  <c r="F7" i="2" s="1"/>
  <c r="J7" i="2"/>
  <c r="K7" i="2"/>
  <c r="L7" i="2"/>
  <c r="M7" i="2"/>
  <c r="N7" i="2"/>
  <c r="O7" i="2"/>
  <c r="P7" i="2"/>
  <c r="Q7" i="2"/>
  <c r="R7" i="2"/>
  <c r="S7" i="2"/>
  <c r="T7" i="2"/>
  <c r="B8" i="2"/>
  <c r="C8" i="2"/>
  <c r="C16" i="2" s="1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B9" i="2"/>
  <c r="C9" i="2"/>
  <c r="E9" i="2"/>
  <c r="G9" i="2" s="1"/>
  <c r="F9" i="2"/>
  <c r="H9" i="2" s="1"/>
  <c r="I9" i="2"/>
  <c r="J9" i="2"/>
  <c r="K9" i="2"/>
  <c r="L9" i="2"/>
  <c r="M9" i="2"/>
  <c r="N9" i="2"/>
  <c r="O9" i="2"/>
  <c r="P9" i="2"/>
  <c r="Q9" i="2"/>
  <c r="R9" i="2"/>
  <c r="S9" i="2"/>
  <c r="T9" i="2"/>
  <c r="B10" i="2"/>
  <c r="E10" i="2" s="1"/>
  <c r="G10" i="2" s="1"/>
  <c r="C10" i="2"/>
  <c r="I10" i="2"/>
  <c r="J10" i="2"/>
  <c r="K10" i="2"/>
  <c r="L10" i="2"/>
  <c r="F10" i="2" s="1"/>
  <c r="M10" i="2"/>
  <c r="N10" i="2"/>
  <c r="O10" i="2"/>
  <c r="P10" i="2"/>
  <c r="Q10" i="2"/>
  <c r="R10" i="2"/>
  <c r="S10" i="2"/>
  <c r="T10" i="2"/>
  <c r="B11" i="2"/>
  <c r="C11" i="2"/>
  <c r="E11" i="2" s="1"/>
  <c r="I11" i="2"/>
  <c r="F11" i="2" s="1"/>
  <c r="H11" i="2" s="1"/>
  <c r="J11" i="2"/>
  <c r="K11" i="2"/>
  <c r="L11" i="2"/>
  <c r="M11" i="2"/>
  <c r="N11" i="2"/>
  <c r="O11" i="2"/>
  <c r="P11" i="2"/>
  <c r="Q11" i="2"/>
  <c r="R11" i="2"/>
  <c r="S11" i="2"/>
  <c r="T11" i="2"/>
  <c r="B12" i="2"/>
  <c r="C12" i="2"/>
  <c r="E12" i="2" s="1"/>
  <c r="G12" i="2" s="1"/>
  <c r="I12" i="2"/>
  <c r="F12" i="2" s="1"/>
  <c r="J12" i="2"/>
  <c r="K12" i="2"/>
  <c r="L12" i="2"/>
  <c r="M12" i="2"/>
  <c r="N12" i="2"/>
  <c r="O12" i="2"/>
  <c r="P12" i="2"/>
  <c r="Q12" i="2"/>
  <c r="R12" i="2"/>
  <c r="S12" i="2"/>
  <c r="T12" i="2"/>
  <c r="B13" i="2"/>
  <c r="C13" i="2"/>
  <c r="E13" i="2"/>
  <c r="I13" i="2"/>
  <c r="F13" i="2" s="1"/>
  <c r="J13" i="2"/>
  <c r="K13" i="2"/>
  <c r="L13" i="2"/>
  <c r="M13" i="2"/>
  <c r="N13" i="2"/>
  <c r="O13" i="2"/>
  <c r="P13" i="2"/>
  <c r="Q13" i="2"/>
  <c r="R13" i="2"/>
  <c r="S13" i="2"/>
  <c r="T13" i="2"/>
  <c r="B14" i="2"/>
  <c r="C14" i="2"/>
  <c r="E14" i="2"/>
  <c r="I14" i="2"/>
  <c r="F14" i="2" s="1"/>
  <c r="J14" i="2"/>
  <c r="K14" i="2"/>
  <c r="L14" i="2"/>
  <c r="M14" i="2"/>
  <c r="N14" i="2"/>
  <c r="O14" i="2"/>
  <c r="P14" i="2"/>
  <c r="Q14" i="2"/>
  <c r="R14" i="2"/>
  <c r="S14" i="2"/>
  <c r="T14" i="2"/>
  <c r="B15" i="2"/>
  <c r="C15" i="2"/>
  <c r="E15" i="2"/>
  <c r="I15" i="2"/>
  <c r="F15" i="2" s="1"/>
  <c r="J15" i="2"/>
  <c r="K15" i="2"/>
  <c r="L15" i="2"/>
  <c r="M15" i="2"/>
  <c r="N15" i="2"/>
  <c r="O15" i="2"/>
  <c r="P15" i="2"/>
  <c r="Q15" i="2"/>
  <c r="R15" i="2"/>
  <c r="S15" i="2"/>
  <c r="T15" i="2"/>
  <c r="I16" i="2"/>
  <c r="F16" i="2" s="1"/>
  <c r="H16" i="2" s="1"/>
  <c r="J16" i="2"/>
  <c r="K16" i="2"/>
  <c r="L16" i="2"/>
  <c r="M16" i="2"/>
  <c r="N16" i="2"/>
  <c r="O16" i="2"/>
  <c r="P16" i="2"/>
  <c r="Q16" i="2"/>
  <c r="R16" i="2"/>
  <c r="S16" i="2"/>
  <c r="T16" i="2"/>
  <c r="G5" i="2" l="1"/>
  <c r="H5" i="2"/>
  <c r="G13" i="2"/>
  <c r="H13" i="2"/>
  <c r="G7" i="2"/>
  <c r="H7" i="2"/>
  <c r="G15" i="2"/>
  <c r="H15" i="2"/>
  <c r="G11" i="2"/>
  <c r="H3" i="2"/>
  <c r="G6" i="2"/>
  <c r="G16" i="2" s="1"/>
  <c r="H12" i="2"/>
  <c r="G14" i="2"/>
  <c r="H14" i="2"/>
  <c r="H10" i="2"/>
  <c r="H4" i="2"/>
  <c r="N34" i="1" l="1"/>
  <c r="I34" i="1"/>
  <c r="T13" i="1"/>
  <c r="T34" i="1" s="1"/>
  <c r="S13" i="1"/>
  <c r="S34" i="1" s="1"/>
  <c r="R13" i="1"/>
  <c r="R34" i="1" s="1"/>
  <c r="Q13" i="1"/>
  <c r="Q34" i="1" s="1"/>
  <c r="P13" i="1"/>
  <c r="P34" i="1" s="1"/>
  <c r="O13" i="1"/>
  <c r="O34" i="1" s="1"/>
  <c r="N13" i="1"/>
  <c r="M13" i="1"/>
  <c r="M34" i="1" s="1"/>
  <c r="L13" i="1"/>
  <c r="L34" i="1" s="1"/>
  <c r="K13" i="1"/>
  <c r="K34" i="1" s="1"/>
  <c r="J13" i="1"/>
  <c r="J34" i="1" s="1"/>
  <c r="I13" i="1"/>
  <c r="F13" i="1" s="1"/>
  <c r="C13" i="1"/>
  <c r="T12" i="1"/>
  <c r="S12" i="1"/>
  <c r="R12" i="1"/>
  <c r="Q12" i="1"/>
  <c r="P12" i="1"/>
  <c r="O12" i="1"/>
  <c r="N12" i="1"/>
  <c r="M12" i="1"/>
  <c r="F12" i="1" s="1"/>
  <c r="L12" i="1"/>
  <c r="K12" i="1"/>
  <c r="J12" i="1"/>
  <c r="I12" i="1"/>
  <c r="E12" i="1"/>
  <c r="B12" i="1"/>
  <c r="T11" i="1"/>
  <c r="S11" i="1"/>
  <c r="R11" i="1"/>
  <c r="Q11" i="1"/>
  <c r="P11" i="1"/>
  <c r="O11" i="1"/>
  <c r="N11" i="1"/>
  <c r="F11" i="1" s="1"/>
  <c r="M11" i="1"/>
  <c r="L11" i="1"/>
  <c r="K11" i="1"/>
  <c r="J11" i="1"/>
  <c r="I11" i="1"/>
  <c r="B11" i="1"/>
  <c r="E11" i="1" s="1"/>
  <c r="G11" i="1" s="1"/>
  <c r="T10" i="1"/>
  <c r="S10" i="1"/>
  <c r="R10" i="1"/>
  <c r="Q10" i="1"/>
  <c r="P10" i="1"/>
  <c r="O10" i="1"/>
  <c r="F10" i="1" s="1"/>
  <c r="H10" i="1" s="1"/>
  <c r="N10" i="1"/>
  <c r="L10" i="1"/>
  <c r="K10" i="1"/>
  <c r="J10" i="1"/>
  <c r="I10" i="1"/>
  <c r="E10" i="1"/>
  <c r="B10" i="1"/>
  <c r="T9" i="1"/>
  <c r="S9" i="1"/>
  <c r="R9" i="1"/>
  <c r="Q9" i="1"/>
  <c r="P9" i="1"/>
  <c r="O9" i="1"/>
  <c r="N9" i="1"/>
  <c r="M9" i="1"/>
  <c r="L9" i="1"/>
  <c r="K9" i="1"/>
  <c r="J9" i="1"/>
  <c r="I9" i="1"/>
  <c r="F9" i="1" s="1"/>
  <c r="B9" i="1"/>
  <c r="E9" i="1" s="1"/>
  <c r="G9" i="1" s="1"/>
  <c r="T8" i="1"/>
  <c r="S8" i="1"/>
  <c r="R8" i="1"/>
  <c r="Q8" i="1"/>
  <c r="P8" i="1"/>
  <c r="O8" i="1"/>
  <c r="N8" i="1"/>
  <c r="M8" i="1"/>
  <c r="L8" i="1"/>
  <c r="K8" i="1"/>
  <c r="J8" i="1"/>
  <c r="F8" i="1" s="1"/>
  <c r="I8" i="1"/>
  <c r="E8" i="1"/>
  <c r="B8" i="1"/>
  <c r="T7" i="1"/>
  <c r="S7" i="1"/>
  <c r="R7" i="1"/>
  <c r="Q7" i="1"/>
  <c r="P7" i="1"/>
  <c r="O7" i="1"/>
  <c r="N7" i="1"/>
  <c r="M7" i="1"/>
  <c r="L7" i="1"/>
  <c r="K7" i="1"/>
  <c r="J7" i="1"/>
  <c r="I7" i="1"/>
  <c r="F7" i="1" s="1"/>
  <c r="B7" i="1"/>
  <c r="E7" i="1" s="1"/>
  <c r="G7" i="1" s="1"/>
  <c r="T6" i="1"/>
  <c r="S6" i="1"/>
  <c r="R6" i="1"/>
  <c r="Q6" i="1"/>
  <c r="P6" i="1"/>
  <c r="O6" i="1"/>
  <c r="N6" i="1"/>
  <c r="M6" i="1"/>
  <c r="L6" i="1"/>
  <c r="K6" i="1"/>
  <c r="J6" i="1"/>
  <c r="I6" i="1"/>
  <c r="F6" i="1" s="1"/>
  <c r="H6" i="1" s="1"/>
  <c r="E6" i="1"/>
  <c r="G6" i="1" s="1"/>
  <c r="B6" i="1"/>
  <c r="T5" i="1"/>
  <c r="S5" i="1"/>
  <c r="R5" i="1"/>
  <c r="Q5" i="1"/>
  <c r="P5" i="1"/>
  <c r="O5" i="1"/>
  <c r="N5" i="1"/>
  <c r="M5" i="1"/>
  <c r="L5" i="1"/>
  <c r="K5" i="1"/>
  <c r="J5" i="1"/>
  <c r="I5" i="1"/>
  <c r="F5" i="1" s="1"/>
  <c r="B5" i="1"/>
  <c r="E5" i="1" s="1"/>
  <c r="G5" i="1" s="1"/>
  <c r="T4" i="1"/>
  <c r="S4" i="1"/>
  <c r="R4" i="1"/>
  <c r="Q4" i="1"/>
  <c r="P4" i="1"/>
  <c r="O4" i="1"/>
  <c r="N4" i="1"/>
  <c r="M4" i="1"/>
  <c r="L4" i="1"/>
  <c r="K4" i="1"/>
  <c r="J4" i="1"/>
  <c r="F4" i="1" s="1"/>
  <c r="I4" i="1"/>
  <c r="B4" i="1"/>
  <c r="E4" i="1" s="1"/>
  <c r="G4" i="1" s="1"/>
  <c r="T3" i="1"/>
  <c r="S3" i="1"/>
  <c r="R3" i="1"/>
  <c r="Q3" i="1"/>
  <c r="P3" i="1"/>
  <c r="O3" i="1"/>
  <c r="N3" i="1"/>
  <c r="M3" i="1"/>
  <c r="L3" i="1"/>
  <c r="K3" i="1"/>
  <c r="J3" i="1"/>
  <c r="I3" i="1"/>
  <c r="F3" i="1" s="1"/>
  <c r="H3" i="1" s="1"/>
  <c r="E3" i="1"/>
  <c r="G3" i="1" s="1"/>
  <c r="B3" i="1"/>
  <c r="B13" i="1" s="1"/>
  <c r="B34" i="1" s="1"/>
  <c r="H8" i="1" l="1"/>
  <c r="G8" i="1"/>
  <c r="H5" i="1"/>
  <c r="H7" i="1"/>
  <c r="H12" i="1"/>
  <c r="G12" i="1"/>
  <c r="H9" i="1"/>
  <c r="F34" i="1"/>
  <c r="G10" i="1"/>
  <c r="G13" i="1" s="1"/>
  <c r="H4" i="1"/>
  <c r="H11" i="1"/>
  <c r="E13" i="1"/>
  <c r="H13" i="1" s="1"/>
  <c r="H34" i="1" l="1"/>
  <c r="G34" i="1"/>
</calcChain>
</file>

<file path=xl/sharedStrings.xml><?xml version="1.0" encoding="utf-8"?>
<sst xmlns="http://schemas.openxmlformats.org/spreadsheetml/2006/main" count="68" uniqueCount="44">
  <si>
    <t>HPP FY 2022-2023 - $102,163</t>
  </si>
  <si>
    <t>Budget</t>
  </si>
  <si>
    <t>Amend</t>
  </si>
  <si>
    <t>Revised 
Budget</t>
  </si>
  <si>
    <t>YTD</t>
  </si>
  <si>
    <t>Remaining</t>
  </si>
  <si>
    <t>% Spent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</si>
  <si>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</si>
  <si>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</si>
  <si>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</si>
  <si>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</si>
  <si>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</si>
  <si>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</si>
  <si>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</si>
  <si>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</si>
  <si>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</si>
  <si>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</si>
  <si>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</si>
  <si>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</si>
  <si>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AGENT</t>
  </si>
  <si>
    <t>MercyOne North Iowa</t>
  </si>
  <si>
    <t>MercyOne New Hampton</t>
  </si>
  <si>
    <t>Floyd County Medical Center</t>
  </si>
  <si>
    <t>Franklin General Hospital</t>
  </si>
  <si>
    <t>Hancock County Health System</t>
  </si>
  <si>
    <t>Hansen Family Hospital</t>
  </si>
  <si>
    <t>Kossuth Regional Health Center</t>
  </si>
  <si>
    <t>Mitchell County Regional Health Center</t>
  </si>
  <si>
    <t xml:space="preserve">Iowa Specialty Hospitals </t>
  </si>
  <si>
    <t xml:space="preserve"> </t>
  </si>
  <si>
    <t>GRANT TOTAL</t>
  </si>
  <si>
    <t>WRIGHT</t>
  </si>
  <si>
    <t>WORTH</t>
  </si>
  <si>
    <t>WINNEBAGO</t>
  </si>
  <si>
    <t xml:space="preserve">MITCHELL </t>
  </si>
  <si>
    <t>KOSSUTH</t>
  </si>
  <si>
    <t xml:space="preserve">HARDIN </t>
  </si>
  <si>
    <t xml:space="preserve">HANCOCK </t>
  </si>
  <si>
    <t>FRANKLIN</t>
  </si>
  <si>
    <t>FLOYD</t>
  </si>
  <si>
    <t>CHICKASAW</t>
  </si>
  <si>
    <t>CERRO GORDO</t>
  </si>
  <si>
    <t>BUTLER</t>
  </si>
  <si>
    <t>PHEP FY 2021-2022 - $293,287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</si>
</sst>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0"/>
      <name val="Arial"/>
      <family val="2"/>
    </font>
    <font>
      <b/>
      <sz val="12"/>
      <color theme="0"/>
      <name val="Arial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3" borderId="0" xfId="1" applyFill="1"/>
    <xf numFmtId="0" fontId="4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2" fillId="3" borderId="0" xfId="1" applyFill="1" applyAlignment="1">
      <alignment vertical="center"/>
    </xf>
    <xf numFmtId="0" fontId="5" fillId="3" borderId="10" xfId="1" applyFont="1" applyFill="1" applyBorder="1" applyAlignment="1">
      <alignment horizontal="center" vertical="center" wrapText="1"/>
    </xf>
    <xf numFmtId="44" fontId="6" fillId="3" borderId="11" xfId="2" applyFont="1" applyFill="1" applyBorder="1" applyAlignment="1">
      <alignment horizontal="center" vertical="center"/>
    </xf>
    <xf numFmtId="44" fontId="6" fillId="3" borderId="12" xfId="1" applyNumberFormat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44" fontId="6" fillId="0" borderId="11" xfId="2" applyFont="1" applyBorder="1" applyAlignment="1">
      <alignment horizontal="center" vertical="center"/>
    </xf>
    <xf numFmtId="44" fontId="6" fillId="3" borderId="13" xfId="1" applyNumberFormat="1" applyFont="1" applyFill="1" applyBorder="1" applyAlignment="1">
      <alignment horizontal="center" vertical="center"/>
    </xf>
    <xf numFmtId="44" fontId="6" fillId="4" borderId="13" xfId="1" applyNumberFormat="1" applyFont="1" applyFill="1" applyBorder="1" applyAlignment="1">
      <alignment horizontal="center" vertical="center"/>
    </xf>
    <xf numFmtId="10" fontId="6" fillId="4" borderId="14" xfId="1" applyNumberFormat="1" applyFont="1" applyFill="1" applyBorder="1" applyAlignment="1">
      <alignment horizontal="center" vertical="center"/>
    </xf>
    <xf numFmtId="44" fontId="6" fillId="0" borderId="11" xfId="3" applyNumberFormat="1" applyFont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 wrapText="1"/>
    </xf>
    <xf numFmtId="44" fontId="6" fillId="3" borderId="16" xfId="1" applyNumberFormat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 wrapText="1"/>
    </xf>
    <xf numFmtId="44" fontId="8" fillId="3" borderId="16" xfId="1" applyNumberFormat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44" fontId="6" fillId="0" borderId="17" xfId="3" applyNumberFormat="1" applyFont="1" applyBorder="1" applyAlignment="1">
      <alignment horizontal="center" vertical="center"/>
    </xf>
    <xf numFmtId="0" fontId="2" fillId="3" borderId="18" xfId="1" applyFill="1" applyBorder="1" applyAlignment="1">
      <alignment vertical="top"/>
    </xf>
    <xf numFmtId="44" fontId="10" fillId="3" borderId="18" xfId="1" applyNumberFormat="1" applyFont="1" applyFill="1" applyBorder="1" applyAlignment="1">
      <alignment horizontal="center" vertical="center"/>
    </xf>
    <xf numFmtId="44" fontId="11" fillId="3" borderId="19" xfId="1" applyNumberFormat="1" applyFont="1" applyFill="1" applyBorder="1" applyAlignment="1">
      <alignment horizontal="center" vertical="center"/>
    </xf>
    <xf numFmtId="44" fontId="11" fillId="3" borderId="20" xfId="1" applyNumberFormat="1" applyFont="1" applyFill="1" applyBorder="1" applyAlignment="1">
      <alignment horizontal="center" vertical="center"/>
    </xf>
    <xf numFmtId="10" fontId="11" fillId="3" borderId="21" xfId="1" applyNumberFormat="1" applyFont="1" applyFill="1" applyBorder="1" applyAlignment="1">
      <alignment horizontal="center" vertical="center"/>
    </xf>
    <xf numFmtId="44" fontId="11" fillId="3" borderId="22" xfId="1" applyNumberFormat="1" applyFont="1" applyFill="1" applyBorder="1" applyAlignment="1">
      <alignment horizontal="center" vertical="center"/>
    </xf>
    <xf numFmtId="44" fontId="2" fillId="3" borderId="0" xfId="1" applyNumberFormat="1" applyFill="1"/>
    <xf numFmtId="0" fontId="12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2" fillId="3" borderId="0" xfId="1" applyFill="1" applyAlignment="1">
      <alignment horizontal="left" vertical="top"/>
    </xf>
    <xf numFmtId="44" fontId="2" fillId="3" borderId="0" xfId="1" applyNumberFormat="1" applyFill="1" applyAlignment="1">
      <alignment horizontal="center"/>
    </xf>
    <xf numFmtId="0" fontId="2" fillId="3" borderId="0" xfId="1" applyFill="1" applyAlignment="1">
      <alignment horizontal="center"/>
    </xf>
    <xf numFmtId="43" fontId="2" fillId="3" borderId="0" xfId="1" applyNumberFormat="1" applyFill="1"/>
    <xf numFmtId="10" fontId="2" fillId="3" borderId="0" xfId="1" applyNumberFormat="1" applyFill="1" applyAlignment="1">
      <alignment horizontal="center"/>
    </xf>
    <xf numFmtId="164" fontId="2" fillId="3" borderId="0" xfId="1" applyNumberFormat="1" applyFill="1" applyAlignment="1">
      <alignment horizontal="center"/>
    </xf>
    <xf numFmtId="44" fontId="6" fillId="3" borderId="0" xfId="4" applyNumberFormat="1" applyFont="1" applyFill="1" applyBorder="1"/>
    <xf numFmtId="164" fontId="2" fillId="3" borderId="0" xfId="1" applyNumberFormat="1" applyFill="1"/>
    <xf numFmtId="0" fontId="2" fillId="3" borderId="0" xfId="1" applyFill="1" applyAlignment="1">
      <alignment vertical="top"/>
    </xf>
    <xf numFmtId="43" fontId="10" fillId="3" borderId="0" xfId="1" applyNumberFormat="1" applyFont="1" applyFill="1"/>
    <xf numFmtId="0" fontId="5" fillId="3" borderId="0" xfId="1" applyFont="1" applyFill="1"/>
    <xf numFmtId="43" fontId="5" fillId="3" borderId="0" xfId="1" applyNumberFormat="1" applyFont="1" applyFill="1"/>
    <xf numFmtId="10" fontId="5" fillId="3" borderId="0" xfId="5" applyNumberFormat="1" applyFont="1" applyFill="1" applyBorder="1"/>
    <xf numFmtId="44" fontId="5" fillId="3" borderId="0" xfId="1" applyNumberFormat="1" applyFont="1" applyFill="1"/>
    <xf numFmtId="0" fontId="13" fillId="3" borderId="0" xfId="1" applyFont="1" applyFill="1" applyAlignment="1">
      <alignment horizontal="right"/>
    </xf>
    <xf numFmtId="43" fontId="14" fillId="3" borderId="0" xfId="1" applyNumberFormat="1" applyFont="1" applyFill="1"/>
    <xf numFmtId="0" fontId="14" fillId="3" borderId="0" xfId="1" applyFont="1" applyFill="1"/>
    <xf numFmtId="44" fontId="14" fillId="3" borderId="0" xfId="1" applyNumberFormat="1" applyFont="1" applyFill="1"/>
    <xf numFmtId="9" fontId="14" fillId="3" borderId="0" xfId="5" applyFont="1" applyFill="1" applyBorder="1"/>
    <xf numFmtId="44" fontId="5" fillId="3" borderId="0" xfId="1" applyNumberFormat="1" applyFont="1" applyFill="1" applyAlignment="1">
      <alignment horizontal="center" vertical="center"/>
    </xf>
    <xf numFmtId="44" fontId="5" fillId="3" borderId="0" xfId="1" applyNumberFormat="1" applyFont="1" applyFill="1" applyAlignment="1">
      <alignment horizontal="center" vertical="center" wrapText="1"/>
    </xf>
    <xf numFmtId="44" fontId="11" fillId="3" borderId="22" xfId="1" applyNumberFormat="1" applyFont="1" applyFill="1" applyBorder="1" applyAlignment="1">
      <alignment horizontal="center"/>
    </xf>
    <xf numFmtId="10" fontId="11" fillId="3" borderId="23" xfId="1" applyNumberFormat="1" applyFont="1" applyFill="1" applyBorder="1" applyAlignment="1">
      <alignment horizontal="center"/>
    </xf>
    <xf numFmtId="44" fontId="11" fillId="3" borderId="19" xfId="1" applyNumberFormat="1" applyFont="1" applyFill="1" applyBorder="1" applyAlignment="1">
      <alignment horizontal="center"/>
    </xf>
    <xf numFmtId="44" fontId="11" fillId="3" borderId="20" xfId="1" applyNumberFormat="1" applyFont="1" applyFill="1" applyBorder="1" applyAlignment="1">
      <alignment horizontal="center"/>
    </xf>
    <xf numFmtId="44" fontId="10" fillId="3" borderId="18" xfId="1" applyNumberFormat="1" applyFont="1" applyFill="1" applyBorder="1" applyAlignment="1">
      <alignment horizontal="center"/>
    </xf>
    <xf numFmtId="44" fontId="6" fillId="3" borderId="24" xfId="1" applyNumberFormat="1" applyFont="1" applyFill="1" applyBorder="1" applyAlignment="1">
      <alignment horizontal="center" vertical="center"/>
    </xf>
    <xf numFmtId="44" fontId="6" fillId="3" borderId="22" xfId="1" applyNumberFormat="1" applyFont="1" applyFill="1" applyBorder="1" applyAlignment="1">
      <alignment horizontal="center" vertical="center"/>
    </xf>
    <xf numFmtId="10" fontId="6" fillId="5" borderId="25" xfId="1" applyNumberFormat="1" applyFont="1" applyFill="1" applyBorder="1" applyAlignment="1">
      <alignment horizontal="center" vertical="center"/>
    </xf>
    <xf numFmtId="44" fontId="6" fillId="5" borderId="26" xfId="1" applyNumberFormat="1" applyFont="1" applyFill="1" applyBorder="1" applyAlignment="1">
      <alignment horizontal="center" vertical="center"/>
    </xf>
    <xf numFmtId="44" fontId="6" fillId="3" borderId="26" xfId="1" applyNumberFormat="1" applyFont="1" applyFill="1" applyBorder="1" applyAlignment="1">
      <alignment horizontal="center" vertical="center"/>
    </xf>
    <xf numFmtId="44" fontId="6" fillId="3" borderId="27" xfId="1" applyNumberFormat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right" vertical="center"/>
    </xf>
    <xf numFmtId="44" fontId="6" fillId="3" borderId="28" xfId="1" applyNumberFormat="1" applyFont="1" applyFill="1" applyBorder="1" applyAlignment="1">
      <alignment horizontal="center" vertical="center"/>
    </xf>
    <xf numFmtId="44" fontId="6" fillId="3" borderId="11" xfId="1" applyNumberFormat="1" applyFont="1" applyFill="1" applyBorder="1" applyAlignment="1">
      <alignment horizontal="center" vertical="center"/>
    </xf>
    <xf numFmtId="10" fontId="6" fillId="5" borderId="14" xfId="1" applyNumberFormat="1" applyFont="1" applyFill="1" applyBorder="1" applyAlignment="1">
      <alignment horizontal="center" vertical="center"/>
    </xf>
    <xf numFmtId="44" fontId="6" fillId="5" borderId="13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right" vertical="center"/>
    </xf>
    <xf numFmtId="10" fontId="8" fillId="5" borderId="14" xfId="1" applyNumberFormat="1" applyFont="1" applyFill="1" applyBorder="1" applyAlignment="1">
      <alignment horizontal="center" vertical="center"/>
    </xf>
    <xf numFmtId="44" fontId="8" fillId="5" borderId="13" xfId="1" applyNumberFormat="1" applyFont="1" applyFill="1" applyBorder="1" applyAlignment="1">
      <alignment horizontal="center" vertical="center"/>
    </xf>
    <xf numFmtId="44" fontId="8" fillId="3" borderId="13" xfId="1" applyNumberFormat="1" applyFont="1" applyFill="1" applyBorder="1" applyAlignment="1">
      <alignment horizontal="center" vertical="center"/>
    </xf>
    <xf numFmtId="44" fontId="8" fillId="3" borderId="12" xfId="1" applyNumberFormat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right" vertical="center"/>
    </xf>
    <xf numFmtId="44" fontId="6" fillId="3" borderId="29" xfId="1" applyNumberFormat="1" applyFont="1" applyFill="1" applyBorder="1" applyAlignment="1">
      <alignment horizontal="center" vertical="center"/>
    </xf>
    <xf numFmtId="44" fontId="6" fillId="3" borderId="30" xfId="1" applyNumberFormat="1" applyFont="1" applyFill="1" applyBorder="1" applyAlignment="1">
      <alignment horizontal="center" vertical="center"/>
    </xf>
    <xf numFmtId="0" fontId="15" fillId="5" borderId="3" xfId="3" applyFont="1" applyFill="1" applyBorder="1" applyAlignment="1">
      <alignment horizontal="center" vertical="center"/>
    </xf>
    <xf numFmtId="0" fontId="15" fillId="5" borderId="2" xfId="3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</cellXfs>
  <cellStyles count="6">
    <cellStyle name="Comma 2 4" xfId="4" xr:uid="{83C1B27E-2722-4C0D-9807-99AFF245B114}"/>
    <cellStyle name="Currency 2 4" xfId="2" xr:uid="{8434FE23-0D3F-49E3-B0B6-70AC02A7E95C}"/>
    <cellStyle name="Normal" xfId="0" builtinId="0"/>
    <cellStyle name="Normal 2 4" xfId="1" xr:uid="{E8C8EBA2-4176-4F3C-9566-630CAC3FB101}"/>
    <cellStyle name="Normal 60" xfId="3" xr:uid="{0B6AF107-522D-4F2C-AF32-1366C04C2CE2}"/>
    <cellStyle name="Percent 2 2" xfId="5" xr:uid="{54F0A86F-7AB8-41E4-9666-904DC1B91A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rants%20&amp;%20Agreements\Environmental%20Health%20&amp;%20Preparedness\2022-2023\HPP\Finances\FY23%20Internal%20Regional%20Trac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rants%20&amp;%20Agreements\Environmental%20Health%20&amp;%20Preparedness\2022-2023\PHEP-EMS\Finances\FY23%20PHEP-EMS%20Internal%20Regional%20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site"/>
      <sheetName val="SA2 BUDGET"/>
      <sheetName val="FISCAL AGENT BUDGET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Witholding"/>
      <sheetName val="Check Amounts"/>
    </sheetNames>
    <sheetDataSet>
      <sheetData sheetId="0" refreshError="1"/>
      <sheetData sheetId="1">
        <row r="3">
          <cell r="B3">
            <v>86753</v>
          </cell>
          <cell r="I3">
            <v>5202.3878558153856</v>
          </cell>
          <cell r="J3">
            <v>7207.7049417349535</v>
          </cell>
          <cell r="K3">
            <v>5568.0265654197829</v>
          </cell>
          <cell r="L3">
            <v>4692.5539617599998</v>
          </cell>
          <cell r="M3">
            <v>7311.6533257600013</v>
          </cell>
          <cell r="N3">
            <v>8173.4004239999995</v>
          </cell>
          <cell r="O3">
            <v>6497.5464395200006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B4">
            <v>1713</v>
          </cell>
          <cell r="K4">
            <v>885.92</v>
          </cell>
          <cell r="N4">
            <v>0</v>
          </cell>
        </row>
        <row r="5">
          <cell r="B5">
            <v>1712</v>
          </cell>
          <cell r="N5">
            <v>0</v>
          </cell>
        </row>
        <row r="6">
          <cell r="B6">
            <v>1712</v>
          </cell>
        </row>
        <row r="7">
          <cell r="B7">
            <v>1712</v>
          </cell>
          <cell r="K7">
            <v>691.64</v>
          </cell>
          <cell r="N7">
            <v>429.4</v>
          </cell>
        </row>
        <row r="8">
          <cell r="B8">
            <v>1712</v>
          </cell>
          <cell r="K8">
            <v>1695</v>
          </cell>
        </row>
        <row r="9">
          <cell r="B9">
            <v>1712</v>
          </cell>
          <cell r="O9">
            <v>925.51</v>
          </cell>
        </row>
        <row r="10">
          <cell r="B10">
            <v>1713</v>
          </cell>
          <cell r="K10">
            <v>883.33</v>
          </cell>
          <cell r="M10">
            <v>633.63</v>
          </cell>
          <cell r="N10">
            <v>397.4</v>
          </cell>
        </row>
        <row r="11">
          <cell r="B11">
            <v>1712</v>
          </cell>
          <cell r="K11">
            <v>1814.93</v>
          </cell>
        </row>
        <row r="12">
          <cell r="B12">
            <v>1712</v>
          </cell>
          <cell r="K12">
            <v>527.24</v>
          </cell>
          <cell r="N12">
            <v>4139.09</v>
          </cell>
          <cell r="O12">
            <v>1329.87</v>
          </cell>
        </row>
        <row r="13">
          <cell r="I13">
            <v>5202.3878558153856</v>
          </cell>
          <cell r="J13">
            <v>7207.7049417349535</v>
          </cell>
          <cell r="K13">
            <v>12066.086565419784</v>
          </cell>
          <cell r="L13">
            <v>4692.5539617599998</v>
          </cell>
          <cell r="M13">
            <v>7945.2833257600014</v>
          </cell>
          <cell r="N13">
            <v>13139.290423999999</v>
          </cell>
          <cell r="O13">
            <v>8752.9264395200007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  <sheetName val="Website"/>
      <sheetName val="SA2 BUDGET"/>
      <sheetName val="FISCAL AGENT BUDGET"/>
      <sheetName val="JUL"/>
      <sheetName val="AUG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Witholding"/>
      <sheetName val="Check Amounts"/>
    </sheetNames>
    <sheetDataSet>
      <sheetData sheetId="0"/>
      <sheetData sheetId="1"/>
      <sheetData sheetId="2">
        <row r="5">
          <cell r="C5">
            <v>128453</v>
          </cell>
          <cell r="J5">
            <v>6284.5802155750007</v>
          </cell>
          <cell r="K5">
            <v>7593.0155243999998</v>
          </cell>
          <cell r="L5">
            <v>10687.061724407717</v>
          </cell>
          <cell r="M5">
            <v>12545.400000000001</v>
          </cell>
          <cell r="N5">
            <v>10886.820103837501</v>
          </cell>
          <cell r="O5">
            <v>11078.353102125</v>
          </cell>
          <cell r="P5">
            <v>8367.0229650000001</v>
          </cell>
        </row>
        <row r="6">
          <cell r="C6">
            <v>250</v>
          </cell>
          <cell r="J6">
            <v>111.28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P6">
            <v>0</v>
          </cell>
        </row>
        <row r="7">
          <cell r="C7">
            <v>19980</v>
          </cell>
          <cell r="J7">
            <v>0</v>
          </cell>
          <cell r="K7">
            <v>0</v>
          </cell>
          <cell r="L7">
            <v>4432.6899999999996</v>
          </cell>
          <cell r="M7">
            <v>2115.44</v>
          </cell>
          <cell r="N7">
            <v>1912.94</v>
          </cell>
          <cell r="O7">
            <v>4894.8599999999997</v>
          </cell>
          <cell r="P7">
            <v>2723.65</v>
          </cell>
        </row>
        <row r="8">
          <cell r="C8">
            <v>8900</v>
          </cell>
          <cell r="J8">
            <v>894.47</v>
          </cell>
          <cell r="K8">
            <v>1054.17</v>
          </cell>
          <cell r="L8">
            <v>685.85</v>
          </cell>
          <cell r="M8">
            <v>182.4</v>
          </cell>
          <cell r="N8">
            <v>222.03</v>
          </cell>
          <cell r="O8">
            <v>176.72</v>
          </cell>
          <cell r="P8">
            <v>1174.71</v>
          </cell>
        </row>
        <row r="9">
          <cell r="C9">
            <v>13176</v>
          </cell>
          <cell r="J9">
            <v>94.35</v>
          </cell>
          <cell r="K9">
            <v>827.2</v>
          </cell>
          <cell r="L9">
            <v>497.88</v>
          </cell>
          <cell r="M9">
            <v>154.57</v>
          </cell>
          <cell r="N9">
            <v>92.9</v>
          </cell>
          <cell r="O9">
            <v>246.58</v>
          </cell>
          <cell r="P9">
            <v>574.26</v>
          </cell>
        </row>
        <row r="10">
          <cell r="C10">
            <v>18435</v>
          </cell>
          <cell r="J10">
            <v>0</v>
          </cell>
          <cell r="K10">
            <v>0</v>
          </cell>
          <cell r="L10">
            <v>282.58</v>
          </cell>
          <cell r="N10">
            <v>0</v>
          </cell>
          <cell r="O10">
            <v>499.57</v>
          </cell>
          <cell r="P10">
            <v>0</v>
          </cell>
        </row>
        <row r="11">
          <cell r="C11">
            <v>4320</v>
          </cell>
          <cell r="J11">
            <v>68.599999999999994</v>
          </cell>
          <cell r="K11">
            <v>649.20000000000005</v>
          </cell>
          <cell r="L11">
            <v>349.26</v>
          </cell>
          <cell r="M11">
            <v>129.25</v>
          </cell>
          <cell r="N11">
            <v>481.77</v>
          </cell>
          <cell r="O11">
            <v>235.01</v>
          </cell>
          <cell r="P11">
            <v>669.79</v>
          </cell>
        </row>
        <row r="12">
          <cell r="C12">
            <v>13640</v>
          </cell>
          <cell r="J12">
            <v>270.77</v>
          </cell>
          <cell r="K12">
            <v>790.84</v>
          </cell>
          <cell r="L12">
            <v>2306.62</v>
          </cell>
          <cell r="M12">
            <v>814.21</v>
          </cell>
          <cell r="N12">
            <v>947.09</v>
          </cell>
          <cell r="O12">
            <v>531.23</v>
          </cell>
          <cell r="P12">
            <v>1420.27</v>
          </cell>
        </row>
        <row r="13">
          <cell r="C13">
            <v>13736</v>
          </cell>
          <cell r="J13">
            <v>0</v>
          </cell>
          <cell r="K13">
            <v>0</v>
          </cell>
          <cell r="L13">
            <v>3549.39</v>
          </cell>
          <cell r="M13">
            <v>1418.2</v>
          </cell>
          <cell r="N13">
            <v>970.38</v>
          </cell>
          <cell r="O13">
            <v>802.47</v>
          </cell>
          <cell r="P13">
            <v>852.5</v>
          </cell>
        </row>
        <row r="14">
          <cell r="C14">
            <v>19145</v>
          </cell>
          <cell r="J14">
            <v>1339.22</v>
          </cell>
          <cell r="K14">
            <v>0</v>
          </cell>
          <cell r="L14">
            <v>3330.88</v>
          </cell>
          <cell r="M14">
            <v>243.79</v>
          </cell>
          <cell r="O14">
            <v>1226.51</v>
          </cell>
          <cell r="P14">
            <v>1263.5</v>
          </cell>
        </row>
        <row r="15">
          <cell r="C15">
            <v>26200</v>
          </cell>
          <cell r="J15">
            <v>0</v>
          </cell>
          <cell r="K15">
            <v>0</v>
          </cell>
          <cell r="L15">
            <v>640.63</v>
          </cell>
          <cell r="N15">
            <v>1329.83</v>
          </cell>
          <cell r="O15">
            <v>0</v>
          </cell>
          <cell r="P15">
            <v>539.52</v>
          </cell>
        </row>
        <row r="16">
          <cell r="C16">
            <v>13758</v>
          </cell>
          <cell r="J16">
            <v>465.69</v>
          </cell>
          <cell r="K16">
            <v>284</v>
          </cell>
          <cell r="L16">
            <v>626.89</v>
          </cell>
          <cell r="M16">
            <v>172.15</v>
          </cell>
          <cell r="N16">
            <v>791.27</v>
          </cell>
          <cell r="O16">
            <v>465.54</v>
          </cell>
          <cell r="P16">
            <v>587.39</v>
          </cell>
        </row>
        <row r="17">
          <cell r="C17">
            <v>13161</v>
          </cell>
          <cell r="J17">
            <v>0</v>
          </cell>
          <cell r="K17">
            <v>838.6</v>
          </cell>
          <cell r="L17">
            <v>956.99</v>
          </cell>
          <cell r="N17">
            <v>1913.99</v>
          </cell>
          <cell r="O17">
            <v>2460.29</v>
          </cell>
          <cell r="P17">
            <v>1320.56</v>
          </cell>
        </row>
        <row r="18">
          <cell r="J18">
            <v>9528.9602155750017</v>
          </cell>
          <cell r="K18">
            <v>12037.025524400002</v>
          </cell>
          <cell r="L18">
            <v>28346.721724407718</v>
          </cell>
          <cell r="M18">
            <v>17775.410000000003</v>
          </cell>
          <cell r="N18">
            <v>19549.020103837502</v>
          </cell>
          <cell r="O18">
            <v>22617.133102124997</v>
          </cell>
          <cell r="P18">
            <v>19493.172965000002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A43C0-1274-4010-B188-19D9C18E615B}">
  <sheetPr>
    <tabColor theme="4" tint="0.39997558519241921"/>
    <pageSetUpPr fitToPage="1"/>
  </sheetPr>
  <dimension ref="A1:T38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21" sqref="G21"/>
    </sheetView>
  </sheetViews>
  <sheetFormatPr defaultColWidth="9.1796875" defaultRowHeight="12.5" x14ac:dyDescent="0.25"/>
  <cols>
    <col min="1" max="1" width="24.81640625" style="4" customWidth="1"/>
    <col min="2" max="2" width="15.54296875" style="4" bestFit="1" customWidth="1"/>
    <col min="3" max="3" width="14.26953125" style="4" customWidth="1"/>
    <col min="4" max="4" width="10.7265625" style="4" hidden="1" customWidth="1"/>
    <col min="5" max="5" width="15" style="4" customWidth="1"/>
    <col min="6" max="7" width="15.7265625" style="4" customWidth="1"/>
    <col min="8" max="8" width="10.7265625" style="4" customWidth="1"/>
    <col min="9" max="14" width="14.54296875" style="4" bestFit="1" customWidth="1"/>
    <col min="15" max="19" width="14.54296875" style="4" customWidth="1"/>
    <col min="20" max="20" width="14" style="4" customWidth="1"/>
    <col min="21" max="22" width="9.1796875" style="4"/>
    <col min="23" max="23" width="27.7265625" style="4" customWidth="1"/>
    <col min="24" max="16384" width="9.1796875" style="4"/>
  </cols>
  <sheetData>
    <row r="1" spans="1:20" ht="28.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s="12" customFormat="1" ht="31.5" customHeight="1" thickBot="1" x14ac:dyDescent="0.4">
      <c r="A2" s="5"/>
      <c r="B2" s="6" t="s">
        <v>1</v>
      </c>
      <c r="C2" s="7" t="s">
        <v>2</v>
      </c>
      <c r="D2" s="7" t="s">
        <v>2</v>
      </c>
      <c r="E2" s="8" t="s">
        <v>3</v>
      </c>
      <c r="F2" s="9" t="s">
        <v>4</v>
      </c>
      <c r="G2" s="9" t="s">
        <v>5</v>
      </c>
      <c r="H2" s="10" t="s">
        <v>6</v>
      </c>
      <c r="I2" s="6" t="s">
        <v>7</v>
      </c>
      <c r="J2" s="7" t="s">
        <v>8</v>
      </c>
      <c r="K2" s="10" t="s">
        <v>9</v>
      </c>
      <c r="L2" s="6" t="s">
        <v>10</v>
      </c>
      <c r="M2" s="7" t="s">
        <v>11</v>
      </c>
      <c r="N2" s="10" t="s">
        <v>12</v>
      </c>
      <c r="O2" s="6" t="s">
        <v>13</v>
      </c>
      <c r="P2" s="7" t="s">
        <v>14</v>
      </c>
      <c r="Q2" s="10" t="s">
        <v>15</v>
      </c>
      <c r="R2" s="11" t="s">
        <v>16</v>
      </c>
      <c r="S2" s="7" t="s">
        <v>17</v>
      </c>
      <c r="T2" s="10" t="s">
        <v>18</v>
      </c>
    </row>
    <row r="3" spans="1:20" s="12" customFormat="1" ht="29.25" customHeight="1" x14ac:dyDescent="0.35">
      <c r="A3" s="13" t="s">
        <v>19</v>
      </c>
      <c r="B3" s="14">
        <f>'[1]SA2 BUDGET'!B3</f>
        <v>86753</v>
      </c>
      <c r="C3" s="15"/>
      <c r="D3" s="16"/>
      <c r="E3" s="17">
        <f>SUM(B3:D3)</f>
        <v>86753</v>
      </c>
      <c r="F3" s="18">
        <f>SUM(I3:T3)</f>
        <v>44653.273514010129</v>
      </c>
      <c r="G3" s="19">
        <f>SUM(E3-F3)</f>
        <v>42099.726485989871</v>
      </c>
      <c r="H3" s="20">
        <f>SUM(F3/E3)</f>
        <v>0.51471734134854275</v>
      </c>
      <c r="I3" s="21">
        <f>'[1]SA2 BUDGET'!I3</f>
        <v>5202.3878558153856</v>
      </c>
      <c r="J3" s="21">
        <f>'[1]SA2 BUDGET'!J3</f>
        <v>7207.7049417349535</v>
      </c>
      <c r="K3" s="21">
        <f>'[1]SA2 BUDGET'!K3</f>
        <v>5568.0265654197829</v>
      </c>
      <c r="L3" s="21">
        <f>'[1]SA2 BUDGET'!L3</f>
        <v>4692.5539617599998</v>
      </c>
      <c r="M3" s="21">
        <f>'[1]SA2 BUDGET'!M3</f>
        <v>7311.6533257600013</v>
      </c>
      <c r="N3" s="21">
        <f>'[1]SA2 BUDGET'!N3</f>
        <v>8173.4004239999995</v>
      </c>
      <c r="O3" s="21">
        <f>'[1]SA2 BUDGET'!O3</f>
        <v>6497.5464395200006</v>
      </c>
      <c r="P3" s="21">
        <f>'[1]SA2 BUDGET'!P3</f>
        <v>0</v>
      </c>
      <c r="Q3" s="21">
        <f>'[1]SA2 BUDGET'!Q3</f>
        <v>0</v>
      </c>
      <c r="R3" s="21">
        <f>'[1]SA2 BUDGET'!R3</f>
        <v>0</v>
      </c>
      <c r="S3" s="21">
        <f>'[1]SA2 BUDGET'!S3</f>
        <v>0</v>
      </c>
      <c r="T3" s="21">
        <f>'[1]SA2 BUDGET'!T3</f>
        <v>0</v>
      </c>
    </row>
    <row r="4" spans="1:20" s="12" customFormat="1" ht="29.25" customHeight="1" x14ac:dyDescent="0.35">
      <c r="A4" s="22" t="s">
        <v>20</v>
      </c>
      <c r="B4" s="14">
        <f>'[1]SA2 BUDGET'!B4</f>
        <v>1713</v>
      </c>
      <c r="C4" s="15">
        <v>0</v>
      </c>
      <c r="D4" s="15"/>
      <c r="E4" s="17">
        <f t="shared" ref="E4:E12" si="0">SUM(B4:D4)</f>
        <v>1713</v>
      </c>
      <c r="F4" s="18">
        <f t="shared" ref="F4:F12" si="1">SUM(I4:T4)</f>
        <v>885.92</v>
      </c>
      <c r="G4" s="19">
        <f t="shared" ref="G4:G12" si="2">SUM(E4-F4)</f>
        <v>827.08</v>
      </c>
      <c r="H4" s="20">
        <f t="shared" ref="H4:H12" si="3">SUM(F4/E4)</f>
        <v>0.51717454757734971</v>
      </c>
      <c r="I4" s="21">
        <f>'[1]SA2 BUDGET'!I4</f>
        <v>0</v>
      </c>
      <c r="J4" s="21">
        <f>'[1]SA2 BUDGET'!J4</f>
        <v>0</v>
      </c>
      <c r="K4" s="21">
        <f>'[1]SA2 BUDGET'!K4</f>
        <v>885.92</v>
      </c>
      <c r="L4" s="21">
        <f>'[1]SA2 BUDGET'!L4</f>
        <v>0</v>
      </c>
      <c r="M4" s="21">
        <f>'[1]SA2 BUDGET'!M4</f>
        <v>0</v>
      </c>
      <c r="N4" s="21">
        <f>'[1]SA2 BUDGET'!N4</f>
        <v>0</v>
      </c>
      <c r="O4" s="21">
        <f>'[1]SA2 BUDGET'!O4</f>
        <v>0</v>
      </c>
      <c r="P4" s="21">
        <f>'[1]SA2 BUDGET'!P4</f>
        <v>0</v>
      </c>
      <c r="Q4" s="21">
        <f>'[1]SA2 BUDGET'!Q4</f>
        <v>0</v>
      </c>
      <c r="R4" s="21">
        <f>'[1]SA2 BUDGET'!R4</f>
        <v>0</v>
      </c>
      <c r="S4" s="21">
        <f>'[1]SA2 BUDGET'!S4</f>
        <v>0</v>
      </c>
      <c r="T4" s="21">
        <f>'[1]SA2 BUDGET'!T4</f>
        <v>0</v>
      </c>
    </row>
    <row r="5" spans="1:20" s="12" customFormat="1" ht="29.25" customHeight="1" x14ac:dyDescent="0.35">
      <c r="A5" s="13" t="s">
        <v>21</v>
      </c>
      <c r="B5" s="14">
        <f>'[1]SA2 BUDGET'!B5</f>
        <v>1712</v>
      </c>
      <c r="C5" s="15"/>
      <c r="D5" s="23"/>
      <c r="E5" s="17">
        <f t="shared" si="0"/>
        <v>1712</v>
      </c>
      <c r="F5" s="18">
        <f t="shared" si="1"/>
        <v>0</v>
      </c>
      <c r="G5" s="19">
        <f t="shared" si="2"/>
        <v>1712</v>
      </c>
      <c r="H5" s="20">
        <f t="shared" si="3"/>
        <v>0</v>
      </c>
      <c r="I5" s="21">
        <f>'[1]SA2 BUDGET'!I5</f>
        <v>0</v>
      </c>
      <c r="J5" s="21">
        <f>'[1]SA2 BUDGET'!J5</f>
        <v>0</v>
      </c>
      <c r="K5" s="21">
        <f>'[1]SA2 BUDGET'!K5</f>
        <v>0</v>
      </c>
      <c r="L5" s="21">
        <f>'[1]SA2 BUDGET'!L5</f>
        <v>0</v>
      </c>
      <c r="M5" s="21">
        <f>'[1]SA2 BUDGET'!M5</f>
        <v>0</v>
      </c>
      <c r="N5" s="21">
        <f>'[1]SA2 BUDGET'!N5</f>
        <v>0</v>
      </c>
      <c r="O5" s="21">
        <f>'[1]SA2 BUDGET'!O5</f>
        <v>0</v>
      </c>
      <c r="P5" s="21">
        <f>'[1]SA2 BUDGET'!P5</f>
        <v>0</v>
      </c>
      <c r="Q5" s="21">
        <f>'[1]SA2 BUDGET'!Q5</f>
        <v>0</v>
      </c>
      <c r="R5" s="21">
        <f>'[1]SA2 BUDGET'!R5</f>
        <v>0</v>
      </c>
      <c r="S5" s="21">
        <f>'[1]SA2 BUDGET'!S5</f>
        <v>0</v>
      </c>
      <c r="T5" s="21">
        <f>'[1]SA2 BUDGET'!T5</f>
        <v>0</v>
      </c>
    </row>
    <row r="6" spans="1:20" s="12" customFormat="1" ht="29.25" customHeight="1" x14ac:dyDescent="0.35">
      <c r="A6" s="13" t="s">
        <v>22</v>
      </c>
      <c r="B6" s="14">
        <f>'[1]SA2 BUDGET'!B6</f>
        <v>1712</v>
      </c>
      <c r="C6" s="15"/>
      <c r="D6" s="23"/>
      <c r="E6" s="14">
        <f t="shared" si="0"/>
        <v>1712</v>
      </c>
      <c r="F6" s="18">
        <f t="shared" si="1"/>
        <v>0</v>
      </c>
      <c r="G6" s="19">
        <f t="shared" si="2"/>
        <v>1712</v>
      </c>
      <c r="H6" s="20">
        <f t="shared" si="3"/>
        <v>0</v>
      </c>
      <c r="I6" s="21">
        <f>'[1]SA2 BUDGET'!I6</f>
        <v>0</v>
      </c>
      <c r="J6" s="21">
        <f>'[1]SA2 BUDGET'!J6</f>
        <v>0</v>
      </c>
      <c r="K6" s="21">
        <f>'[1]SA2 BUDGET'!K6</f>
        <v>0</v>
      </c>
      <c r="L6" s="21">
        <f>'[1]SA2 BUDGET'!L6</f>
        <v>0</v>
      </c>
      <c r="M6" s="21">
        <f>'[1]SA2 BUDGET'!M6</f>
        <v>0</v>
      </c>
      <c r="N6" s="21">
        <f>'[1]SA2 BUDGET'!N6</f>
        <v>0</v>
      </c>
      <c r="O6" s="21">
        <f>'[1]SA2 BUDGET'!O6</f>
        <v>0</v>
      </c>
      <c r="P6" s="21">
        <f>'[1]SA2 BUDGET'!P6</f>
        <v>0</v>
      </c>
      <c r="Q6" s="21">
        <f>'[1]SA2 BUDGET'!Q6</f>
        <v>0</v>
      </c>
      <c r="R6" s="21">
        <f>'[1]SA2 BUDGET'!R6</f>
        <v>0</v>
      </c>
      <c r="S6" s="21">
        <f>'[1]SA2 BUDGET'!S6</f>
        <v>0</v>
      </c>
      <c r="T6" s="21">
        <f>'[1]SA2 BUDGET'!T6</f>
        <v>0</v>
      </c>
    </row>
    <row r="7" spans="1:20" s="26" customFormat="1" ht="29.25" customHeight="1" x14ac:dyDescent="0.35">
      <c r="A7" s="24" t="s">
        <v>23</v>
      </c>
      <c r="B7" s="14">
        <f>'[1]SA2 BUDGET'!B7</f>
        <v>1712</v>
      </c>
      <c r="C7" s="15"/>
      <c r="D7" s="25"/>
      <c r="E7" s="14">
        <f t="shared" si="0"/>
        <v>1712</v>
      </c>
      <c r="F7" s="18">
        <f t="shared" si="1"/>
        <v>1121.04</v>
      </c>
      <c r="G7" s="19">
        <f t="shared" si="2"/>
        <v>590.96</v>
      </c>
      <c r="H7" s="20">
        <f t="shared" si="3"/>
        <v>0.65481308411214956</v>
      </c>
      <c r="I7" s="21">
        <f>'[1]SA2 BUDGET'!I7</f>
        <v>0</v>
      </c>
      <c r="J7" s="21">
        <f>'[1]SA2 BUDGET'!J7</f>
        <v>0</v>
      </c>
      <c r="K7" s="21">
        <f>'[1]SA2 BUDGET'!K7</f>
        <v>691.64</v>
      </c>
      <c r="L7" s="21">
        <f>'[1]SA2 BUDGET'!L7</f>
        <v>0</v>
      </c>
      <c r="M7" s="21">
        <f>'[1]SA2 BUDGET'!M7</f>
        <v>0</v>
      </c>
      <c r="N7" s="21">
        <f>'[1]SA2 BUDGET'!N7</f>
        <v>429.4</v>
      </c>
      <c r="O7" s="21">
        <f>'[1]SA2 BUDGET'!O7</f>
        <v>0</v>
      </c>
      <c r="P7" s="21">
        <f>'[1]SA2 BUDGET'!P7</f>
        <v>0</v>
      </c>
      <c r="Q7" s="21">
        <f>'[1]SA2 BUDGET'!Q7</f>
        <v>0</v>
      </c>
      <c r="R7" s="21">
        <f>'[1]SA2 BUDGET'!R7</f>
        <v>0</v>
      </c>
      <c r="S7" s="21">
        <f>'[1]SA2 BUDGET'!S7</f>
        <v>0</v>
      </c>
      <c r="T7" s="21">
        <f>'[1]SA2 BUDGET'!T7</f>
        <v>0</v>
      </c>
    </row>
    <row r="8" spans="1:20" s="12" customFormat="1" ht="29.25" customHeight="1" x14ac:dyDescent="0.35">
      <c r="A8" s="13" t="s">
        <v>24</v>
      </c>
      <c r="B8" s="14">
        <f>'[1]SA2 BUDGET'!B8</f>
        <v>1712</v>
      </c>
      <c r="C8" s="15"/>
      <c r="D8" s="23"/>
      <c r="E8" s="17">
        <f t="shared" si="0"/>
        <v>1712</v>
      </c>
      <c r="F8" s="18">
        <f t="shared" si="1"/>
        <v>2328.63</v>
      </c>
      <c r="G8" s="19">
        <f t="shared" si="2"/>
        <v>-616.63000000000011</v>
      </c>
      <c r="H8" s="20">
        <f t="shared" si="3"/>
        <v>1.3601810747663552</v>
      </c>
      <c r="I8" s="21">
        <f>'[1]SA2 BUDGET'!I8</f>
        <v>0</v>
      </c>
      <c r="J8" s="21">
        <f>'[1]SA2 BUDGET'!J8</f>
        <v>0</v>
      </c>
      <c r="K8" s="21">
        <f>'[1]SA2 BUDGET'!K8</f>
        <v>1695</v>
      </c>
      <c r="L8" s="21">
        <f>'[1]SA2 BUDGET'!L8</f>
        <v>0</v>
      </c>
      <c r="M8" s="21">
        <f>'[1]SA2 BUDGET'!M10</f>
        <v>633.63</v>
      </c>
      <c r="N8" s="21">
        <f>'[1]SA2 BUDGET'!N8</f>
        <v>0</v>
      </c>
      <c r="O8" s="21">
        <f>'[1]SA2 BUDGET'!O8</f>
        <v>0</v>
      </c>
      <c r="P8" s="21">
        <f>'[1]SA2 BUDGET'!P8</f>
        <v>0</v>
      </c>
      <c r="Q8" s="21">
        <f>'[1]SA2 BUDGET'!Q8</f>
        <v>0</v>
      </c>
      <c r="R8" s="21">
        <f>'[1]SA2 BUDGET'!R8</f>
        <v>0</v>
      </c>
      <c r="S8" s="21">
        <f>'[1]SA2 BUDGET'!S8</f>
        <v>0</v>
      </c>
      <c r="T8" s="21">
        <f>'[1]SA2 BUDGET'!T8</f>
        <v>0</v>
      </c>
    </row>
    <row r="9" spans="1:20" s="12" customFormat="1" ht="29.25" customHeight="1" x14ac:dyDescent="0.35">
      <c r="A9" s="22" t="s">
        <v>25</v>
      </c>
      <c r="B9" s="14">
        <f>'[1]SA2 BUDGET'!B9</f>
        <v>1712</v>
      </c>
      <c r="C9" s="15"/>
      <c r="D9" s="23"/>
      <c r="E9" s="17">
        <f t="shared" si="0"/>
        <v>1712</v>
      </c>
      <c r="F9" s="18">
        <f t="shared" si="1"/>
        <v>925.51</v>
      </c>
      <c r="G9" s="19">
        <f t="shared" si="2"/>
        <v>786.49</v>
      </c>
      <c r="H9" s="20">
        <f t="shared" si="3"/>
        <v>0.54060163551401874</v>
      </c>
      <c r="I9" s="21">
        <f>'[1]SA2 BUDGET'!I9</f>
        <v>0</v>
      </c>
      <c r="J9" s="21">
        <f>'[1]SA2 BUDGET'!J9</f>
        <v>0</v>
      </c>
      <c r="K9" s="21">
        <f>'[1]SA2 BUDGET'!K9</f>
        <v>0</v>
      </c>
      <c r="L9" s="21">
        <f>'[1]SA2 BUDGET'!L9</f>
        <v>0</v>
      </c>
      <c r="M9" s="21">
        <f>'[1]SA2 BUDGET'!M9</f>
        <v>0</v>
      </c>
      <c r="N9" s="21">
        <f>'[1]SA2 BUDGET'!N9</f>
        <v>0</v>
      </c>
      <c r="O9" s="21">
        <f>'[1]SA2 BUDGET'!O9</f>
        <v>925.51</v>
      </c>
      <c r="P9" s="21">
        <f>'[1]SA2 BUDGET'!P9</f>
        <v>0</v>
      </c>
      <c r="Q9" s="21">
        <f>'[1]SA2 BUDGET'!Q9</f>
        <v>0</v>
      </c>
      <c r="R9" s="21">
        <f>'[1]SA2 BUDGET'!R9</f>
        <v>0</v>
      </c>
      <c r="S9" s="21">
        <f>'[1]SA2 BUDGET'!S9</f>
        <v>0</v>
      </c>
      <c r="T9" s="21">
        <f>'[1]SA2 BUDGET'!T9</f>
        <v>0</v>
      </c>
    </row>
    <row r="10" spans="1:20" s="12" customFormat="1" ht="29.25" customHeight="1" x14ac:dyDescent="0.35">
      <c r="A10" s="22" t="s">
        <v>26</v>
      </c>
      <c r="B10" s="14">
        <f>'[1]SA2 BUDGET'!B10</f>
        <v>1713</v>
      </c>
      <c r="C10" s="15"/>
      <c r="D10" s="23"/>
      <c r="E10" s="17">
        <f t="shared" si="0"/>
        <v>1713</v>
      </c>
      <c r="F10" s="18">
        <f t="shared" si="1"/>
        <v>1280.73</v>
      </c>
      <c r="G10" s="19">
        <f t="shared" si="2"/>
        <v>432.27</v>
      </c>
      <c r="H10" s="20">
        <f t="shared" si="3"/>
        <v>0.74765323992994748</v>
      </c>
      <c r="I10" s="21">
        <f>'[1]SA2 BUDGET'!I10</f>
        <v>0</v>
      </c>
      <c r="J10" s="21">
        <f>'[1]SA2 BUDGET'!J10</f>
        <v>0</v>
      </c>
      <c r="K10" s="21">
        <f>'[1]SA2 BUDGET'!K10</f>
        <v>883.33</v>
      </c>
      <c r="L10" s="21">
        <f>'[1]SA2 BUDGET'!L10</f>
        <v>0</v>
      </c>
      <c r="M10" s="21"/>
      <c r="N10" s="21">
        <f>'[1]SA2 BUDGET'!N10</f>
        <v>397.4</v>
      </c>
      <c r="O10" s="21">
        <f>'[1]SA2 BUDGET'!O10</f>
        <v>0</v>
      </c>
      <c r="P10" s="21">
        <f>'[1]SA2 BUDGET'!P10</f>
        <v>0</v>
      </c>
      <c r="Q10" s="21">
        <f>'[1]SA2 BUDGET'!Q10</f>
        <v>0</v>
      </c>
      <c r="R10" s="21">
        <f>'[1]SA2 BUDGET'!R10</f>
        <v>0</v>
      </c>
      <c r="S10" s="21">
        <f>'[1]SA2 BUDGET'!S10</f>
        <v>0</v>
      </c>
      <c r="T10" s="21">
        <f>'[1]SA2 BUDGET'!T10</f>
        <v>0</v>
      </c>
    </row>
    <row r="11" spans="1:20" s="12" customFormat="1" ht="29.25" customHeight="1" x14ac:dyDescent="0.35">
      <c r="A11" s="22" t="s">
        <v>27</v>
      </c>
      <c r="B11" s="14">
        <f>'[1]SA2 BUDGET'!B11</f>
        <v>1712</v>
      </c>
      <c r="C11" s="15"/>
      <c r="D11" s="23"/>
      <c r="E11" s="17">
        <f t="shared" si="0"/>
        <v>1712</v>
      </c>
      <c r="F11" s="18">
        <f t="shared" si="1"/>
        <v>1814.93</v>
      </c>
      <c r="G11" s="19">
        <f t="shared" si="2"/>
        <v>-102.93000000000006</v>
      </c>
      <c r="H11" s="20">
        <f t="shared" si="3"/>
        <v>1.0601226635514018</v>
      </c>
      <c r="I11" s="21">
        <f>'[1]SA2 BUDGET'!I11</f>
        <v>0</v>
      </c>
      <c r="J11" s="21">
        <f>'[1]SA2 BUDGET'!J11</f>
        <v>0</v>
      </c>
      <c r="K11" s="21">
        <f>'[1]SA2 BUDGET'!K11</f>
        <v>1814.93</v>
      </c>
      <c r="L11" s="21">
        <f>'[1]SA2 BUDGET'!L11</f>
        <v>0</v>
      </c>
      <c r="M11" s="21">
        <f>'[1]SA2 BUDGET'!M11</f>
        <v>0</v>
      </c>
      <c r="N11" s="21">
        <f>'[1]SA2 BUDGET'!N11</f>
        <v>0</v>
      </c>
      <c r="O11" s="21">
        <f>'[1]SA2 BUDGET'!O11</f>
        <v>0</v>
      </c>
      <c r="P11" s="21">
        <f>'[1]SA2 BUDGET'!P11</f>
        <v>0</v>
      </c>
      <c r="Q11" s="21">
        <f>'[1]SA2 BUDGET'!Q11</f>
        <v>0</v>
      </c>
      <c r="R11" s="21">
        <f>'[1]SA2 BUDGET'!R11</f>
        <v>0</v>
      </c>
      <c r="S11" s="21">
        <f>'[1]SA2 BUDGET'!S11</f>
        <v>0</v>
      </c>
      <c r="T11" s="21">
        <f>'[1]SA2 BUDGET'!T11</f>
        <v>0</v>
      </c>
    </row>
    <row r="12" spans="1:20" s="12" customFormat="1" ht="29.25" customHeight="1" thickBot="1" x14ac:dyDescent="0.4">
      <c r="A12" s="13" t="s">
        <v>28</v>
      </c>
      <c r="B12" s="14">
        <f>'[1]SA2 BUDGET'!B12</f>
        <v>1712</v>
      </c>
      <c r="C12" s="15"/>
      <c r="D12" s="23"/>
      <c r="E12" s="17">
        <f t="shared" si="0"/>
        <v>1712</v>
      </c>
      <c r="F12" s="18">
        <f t="shared" si="1"/>
        <v>5996.2</v>
      </c>
      <c r="G12" s="19">
        <f t="shared" si="2"/>
        <v>-4284.2</v>
      </c>
      <c r="H12" s="20">
        <f t="shared" si="3"/>
        <v>3.5024532710280374</v>
      </c>
      <c r="I12" s="27">
        <f>'[1]SA2 BUDGET'!I12</f>
        <v>0</v>
      </c>
      <c r="J12" s="27">
        <f>'[1]SA2 BUDGET'!J12</f>
        <v>0</v>
      </c>
      <c r="K12" s="27">
        <f>'[1]SA2 BUDGET'!K12</f>
        <v>527.24</v>
      </c>
      <c r="L12" s="27">
        <f>'[1]SA2 BUDGET'!L12</f>
        <v>0</v>
      </c>
      <c r="M12" s="27">
        <f>'[1]SA2 BUDGET'!M12</f>
        <v>0</v>
      </c>
      <c r="N12" s="27">
        <f>'[1]SA2 BUDGET'!N12</f>
        <v>4139.09</v>
      </c>
      <c r="O12" s="27">
        <f>'[1]SA2 BUDGET'!O12</f>
        <v>1329.87</v>
      </c>
      <c r="P12" s="27">
        <f>'[1]SA2 BUDGET'!P12</f>
        <v>0</v>
      </c>
      <c r="Q12" s="27">
        <f>'[1]SA2 BUDGET'!Q12</f>
        <v>0</v>
      </c>
      <c r="R12" s="27">
        <f>'[1]SA2 BUDGET'!R12</f>
        <v>0</v>
      </c>
      <c r="S12" s="27">
        <f>'[1]SA2 BUDGET'!S12</f>
        <v>0</v>
      </c>
      <c r="T12" s="27">
        <f>'[1]SA2 BUDGET'!T12</f>
        <v>0</v>
      </c>
    </row>
    <row r="13" spans="1:20" ht="15" thickTop="1" thickBot="1" x14ac:dyDescent="0.3">
      <c r="A13" s="28"/>
      <c r="B13" s="29">
        <f>SUM(B3:B12)</f>
        <v>102163</v>
      </c>
      <c r="C13" s="30">
        <f>SUM(C3:C12)</f>
        <v>0</v>
      </c>
      <c r="D13" s="30"/>
      <c r="E13" s="31">
        <f>SUM(E3:E12)</f>
        <v>102163</v>
      </c>
      <c r="F13" s="31">
        <f>SUM(I13:T13)</f>
        <v>59006.233514010128</v>
      </c>
      <c r="G13" s="30">
        <f>SUM(G3:G12)</f>
        <v>43156.766485989872</v>
      </c>
      <c r="H13" s="32">
        <f>SUM(F13/E13)</f>
        <v>0.57756950670996476</v>
      </c>
      <c r="I13" s="33">
        <f>'[1]SA2 BUDGET'!I13</f>
        <v>5202.3878558153856</v>
      </c>
      <c r="J13" s="33">
        <f>'[1]SA2 BUDGET'!J13</f>
        <v>7207.7049417349535</v>
      </c>
      <c r="K13" s="33">
        <f>'[1]SA2 BUDGET'!K13</f>
        <v>12066.086565419784</v>
      </c>
      <c r="L13" s="33">
        <f>'[1]SA2 BUDGET'!L13</f>
        <v>4692.5539617599998</v>
      </c>
      <c r="M13" s="33">
        <f>'[1]SA2 BUDGET'!M13</f>
        <v>7945.2833257600014</v>
      </c>
      <c r="N13" s="33">
        <f>'[1]SA2 BUDGET'!N13</f>
        <v>13139.290423999999</v>
      </c>
      <c r="O13" s="33">
        <f>'[1]SA2 BUDGET'!O13</f>
        <v>8752.9264395200007</v>
      </c>
      <c r="P13" s="33">
        <f>'[1]SA2 BUDGET'!P13</f>
        <v>0</v>
      </c>
      <c r="Q13" s="33">
        <f>'[1]SA2 BUDGET'!Q13</f>
        <v>0</v>
      </c>
      <c r="R13" s="33">
        <f>'[1]SA2 BUDGET'!R13</f>
        <v>0</v>
      </c>
      <c r="S13" s="33">
        <f>'[1]SA2 BUDGET'!S13</f>
        <v>0</v>
      </c>
      <c r="T13" s="33">
        <f>'[1]SA2 BUDGET'!T13</f>
        <v>0</v>
      </c>
    </row>
    <row r="14" spans="1:20" x14ac:dyDescent="0.25">
      <c r="E14" s="34"/>
      <c r="P14" s="34" t="s">
        <v>29</v>
      </c>
    </row>
    <row r="15" spans="1:20" ht="20" x14ac:dyDescent="0.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5.5" x14ac:dyDescent="0.3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x14ac:dyDescent="0.25">
      <c r="A17" s="38"/>
      <c r="B17" s="39"/>
      <c r="C17" s="40"/>
      <c r="D17" s="40"/>
      <c r="E17" s="39"/>
      <c r="F17" s="41"/>
      <c r="G17" s="41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4" x14ac:dyDescent="0.3">
      <c r="A18" s="38"/>
      <c r="B18" s="44"/>
      <c r="E18" s="39"/>
      <c r="F18" s="41"/>
      <c r="G18" s="41"/>
      <c r="H18" s="42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4" x14ac:dyDescent="0.3">
      <c r="A19" s="38"/>
      <c r="B19" s="44"/>
      <c r="E19" s="39"/>
      <c r="F19" s="41"/>
      <c r="G19" s="41"/>
      <c r="H19" s="42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14" x14ac:dyDescent="0.3">
      <c r="A20" s="38"/>
      <c r="B20" s="44"/>
      <c r="E20" s="39"/>
      <c r="F20" s="41"/>
      <c r="G20" s="41"/>
      <c r="H20" s="42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14" x14ac:dyDescent="0.3">
      <c r="A21" s="38"/>
      <c r="B21" s="44"/>
      <c r="E21" s="39"/>
      <c r="F21" s="41"/>
      <c r="G21" s="41"/>
      <c r="H21" s="42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2" customHeight="1" x14ac:dyDescent="0.3">
      <c r="A22" s="38"/>
      <c r="B22" s="44"/>
      <c r="E22" s="39"/>
      <c r="F22" s="41"/>
      <c r="G22" s="41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4" x14ac:dyDescent="0.3">
      <c r="A23" s="46"/>
      <c r="B23" s="44"/>
      <c r="E23" s="39"/>
      <c r="F23" s="41"/>
      <c r="G23" s="41"/>
      <c r="H23" s="42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4" x14ac:dyDescent="0.3">
      <c r="A24" s="38"/>
      <c r="B24" s="44"/>
      <c r="E24" s="39"/>
      <c r="F24" s="41"/>
      <c r="G24" s="41"/>
      <c r="H24" s="42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14" x14ac:dyDescent="0.3">
      <c r="A25" s="38"/>
      <c r="B25" s="44"/>
      <c r="E25" s="39"/>
      <c r="F25" s="41"/>
      <c r="G25" s="41"/>
      <c r="H25" s="42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4" x14ac:dyDescent="0.3">
      <c r="A26" s="38"/>
      <c r="B26" s="44"/>
      <c r="E26" s="39"/>
      <c r="F26" s="41"/>
      <c r="G26" s="41"/>
      <c r="H26" s="42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4" x14ac:dyDescent="0.3">
      <c r="A27" s="38"/>
      <c r="B27" s="44"/>
      <c r="D27" s="41"/>
      <c r="E27" s="39"/>
      <c r="F27" s="41"/>
      <c r="G27" s="41"/>
      <c r="H27" s="42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14" x14ac:dyDescent="0.3">
      <c r="A28" s="38"/>
      <c r="B28" s="44"/>
      <c r="D28" s="41"/>
      <c r="E28" s="39"/>
      <c r="F28" s="41"/>
      <c r="G28" s="41"/>
      <c r="H28" s="4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14" x14ac:dyDescent="0.3">
      <c r="A29" s="38"/>
      <c r="B29" s="44"/>
      <c r="E29" s="39"/>
      <c r="F29" s="41"/>
      <c r="G29" s="41"/>
      <c r="H29" s="42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4" x14ac:dyDescent="0.3">
      <c r="A30" s="38"/>
      <c r="B30" s="44"/>
      <c r="E30" s="39"/>
      <c r="F30" s="41"/>
      <c r="G30" s="41"/>
      <c r="H30" s="42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4" x14ac:dyDescent="0.3">
      <c r="A31" s="38"/>
      <c r="B31" s="44"/>
      <c r="E31" s="39"/>
      <c r="F31" s="41"/>
      <c r="G31" s="41"/>
      <c r="H31" s="42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27.75" customHeight="1" x14ac:dyDescent="0.3">
      <c r="B32" s="47"/>
      <c r="C32" s="48"/>
      <c r="D32" s="48"/>
      <c r="E32" s="39"/>
      <c r="F32" s="49"/>
      <c r="G32" s="49"/>
      <c r="H32" s="5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4" spans="1:20" ht="20" x14ac:dyDescent="0.4">
      <c r="A34" s="52" t="s">
        <v>30</v>
      </c>
      <c r="B34" s="53">
        <f>B13+B32</f>
        <v>102163</v>
      </c>
      <c r="C34" s="54"/>
      <c r="D34" s="54"/>
      <c r="E34" s="55">
        <v>467009</v>
      </c>
      <c r="F34" s="55">
        <f>F13+F32</f>
        <v>59006.233514010128</v>
      </c>
      <c r="G34" s="55">
        <f>E34-F34</f>
        <v>408002.76648598985</v>
      </c>
      <c r="H34" s="56">
        <f>F34/E34</f>
        <v>0.12634924276407977</v>
      </c>
      <c r="I34" s="55">
        <f t="shared" ref="I34:T34" si="4">I13+I32</f>
        <v>5202.3878558153856</v>
      </c>
      <c r="J34" s="55">
        <f t="shared" si="4"/>
        <v>7207.7049417349535</v>
      </c>
      <c r="K34" s="55">
        <f t="shared" si="4"/>
        <v>12066.086565419784</v>
      </c>
      <c r="L34" s="55">
        <f t="shared" si="4"/>
        <v>4692.5539617599998</v>
      </c>
      <c r="M34" s="55">
        <f t="shared" si="4"/>
        <v>7945.2833257600014</v>
      </c>
      <c r="N34" s="55">
        <f t="shared" si="4"/>
        <v>13139.290423999999</v>
      </c>
      <c r="O34" s="55">
        <f t="shared" si="4"/>
        <v>8752.9264395200007</v>
      </c>
      <c r="P34" s="55">
        <f t="shared" si="4"/>
        <v>0</v>
      </c>
      <c r="Q34" s="55">
        <f t="shared" si="4"/>
        <v>0</v>
      </c>
      <c r="R34" s="55">
        <f t="shared" si="4"/>
        <v>0</v>
      </c>
      <c r="S34" s="55">
        <f t="shared" si="4"/>
        <v>0</v>
      </c>
      <c r="T34" s="55">
        <f t="shared" si="4"/>
        <v>0</v>
      </c>
    </row>
    <row r="35" spans="1:20" x14ac:dyDescent="0.25">
      <c r="E35" s="41"/>
      <c r="F35" s="34"/>
      <c r="I35" s="34"/>
      <c r="J35" s="34"/>
      <c r="K35" s="34"/>
      <c r="L35" s="34"/>
      <c r="M35" s="34"/>
      <c r="N35" s="34"/>
      <c r="O35" s="34"/>
      <c r="P35" s="34"/>
      <c r="Q35" s="34"/>
    </row>
    <row r="37" spans="1:20" ht="13" x14ac:dyDescent="0.3">
      <c r="A37" s="57"/>
      <c r="B37" s="51"/>
      <c r="I37" s="34" t="s">
        <v>29</v>
      </c>
      <c r="Q37" s="34"/>
    </row>
    <row r="38" spans="1:20" ht="13" x14ac:dyDescent="0.25">
      <c r="A38" s="58"/>
      <c r="I38" s="34" t="s">
        <v>29</v>
      </c>
    </row>
  </sheetData>
  <mergeCells count="2">
    <mergeCell ref="A1:T1"/>
    <mergeCell ref="A15:T15"/>
  </mergeCells>
  <pageMargins left="0.25" right="0.25" top="0.75" bottom="0.75" header="0.3" footer="0.3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36133-AC35-4C18-9C25-353EDBCD0631}">
  <sheetPr>
    <tabColor rgb="FF00B050"/>
    <pageSetUpPr fitToPage="1"/>
  </sheetPr>
  <dimension ref="A1:T41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I19" sqref="I19"/>
    </sheetView>
  </sheetViews>
  <sheetFormatPr defaultColWidth="9.1796875" defaultRowHeight="12.5" x14ac:dyDescent="0.25"/>
  <cols>
    <col min="1" max="1" width="24.81640625" style="4" customWidth="1"/>
    <col min="2" max="2" width="15.54296875" style="4" bestFit="1" customWidth="1"/>
    <col min="3" max="3" width="14.26953125" style="4" customWidth="1"/>
    <col min="4" max="4" width="10.7265625" style="4" hidden="1" customWidth="1"/>
    <col min="5" max="5" width="15" style="4" customWidth="1"/>
    <col min="6" max="7" width="15.7265625" style="4" customWidth="1"/>
    <col min="8" max="8" width="10.7265625" style="4" customWidth="1"/>
    <col min="9" max="14" width="14.54296875" style="4" bestFit="1" customWidth="1"/>
    <col min="15" max="19" width="14.54296875" style="4" customWidth="1"/>
    <col min="20" max="20" width="14" style="4" customWidth="1"/>
    <col min="21" max="22" width="9.1796875" style="4"/>
    <col min="23" max="23" width="27.7265625" style="4" customWidth="1"/>
    <col min="24" max="16384" width="9.1796875" style="4"/>
  </cols>
  <sheetData>
    <row r="1" spans="1:20" ht="28.5" customHeight="1" thickBot="1" x14ac:dyDescent="0.3">
      <c r="A1" s="85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3"/>
    </row>
    <row r="2" spans="1:20" s="12" customFormat="1" ht="31.5" customHeight="1" thickBot="1" x14ac:dyDescent="0.4">
      <c r="A2" s="5"/>
      <c r="B2" s="6" t="s">
        <v>1</v>
      </c>
      <c r="C2" s="7" t="s">
        <v>2</v>
      </c>
      <c r="D2" s="7" t="s">
        <v>2</v>
      </c>
      <c r="E2" s="8" t="s">
        <v>3</v>
      </c>
      <c r="F2" s="9" t="s">
        <v>4</v>
      </c>
      <c r="G2" s="9" t="s">
        <v>5</v>
      </c>
      <c r="H2" s="10" t="s">
        <v>6</v>
      </c>
      <c r="I2" s="6" t="s">
        <v>7</v>
      </c>
      <c r="J2" s="7" t="s">
        <v>8</v>
      </c>
      <c r="K2" s="10" t="s">
        <v>9</v>
      </c>
      <c r="L2" s="6" t="s">
        <v>10</v>
      </c>
      <c r="M2" s="7" t="s">
        <v>11</v>
      </c>
      <c r="N2" s="10" t="s">
        <v>12</v>
      </c>
      <c r="O2" s="6" t="s">
        <v>13</v>
      </c>
      <c r="P2" s="7" t="s">
        <v>14</v>
      </c>
      <c r="Q2" s="10" t="s">
        <v>15</v>
      </c>
      <c r="R2" s="11" t="s">
        <v>16</v>
      </c>
      <c r="S2" s="7" t="s">
        <v>17</v>
      </c>
      <c r="T2" s="10" t="s">
        <v>18</v>
      </c>
    </row>
    <row r="3" spans="1:20" s="12" customFormat="1" ht="29.25" customHeight="1" x14ac:dyDescent="0.35">
      <c r="A3" s="75" t="s">
        <v>19</v>
      </c>
      <c r="B3" s="14">
        <f>'[2]SA2 BUDGET'!C5</f>
        <v>128453</v>
      </c>
      <c r="C3" s="15">
        <f>'[2]SA2 BUDGET'!D5</f>
        <v>0</v>
      </c>
      <c r="D3" s="16"/>
      <c r="E3" s="15">
        <f>B3+C3+D3</f>
        <v>128453</v>
      </c>
      <c r="F3" s="18">
        <f>SUM(I3:T3)</f>
        <v>67442.253635345231</v>
      </c>
      <c r="G3" s="74">
        <f>E3-F3</f>
        <v>61010.746364654769</v>
      </c>
      <c r="H3" s="73">
        <f>F3/E3</f>
        <v>0.52503447669844405</v>
      </c>
      <c r="I3" s="82">
        <f>'[2]SA2 BUDGET'!J5</f>
        <v>6284.5802155750007</v>
      </c>
      <c r="J3" s="82">
        <f>'[2]SA2 BUDGET'!K5</f>
        <v>7593.0155243999998</v>
      </c>
      <c r="K3" s="82">
        <f>'[2]SA2 BUDGET'!L5</f>
        <v>10687.061724407717</v>
      </c>
      <c r="L3" s="82">
        <f>'[2]SA2 BUDGET'!M5</f>
        <v>12545.400000000001</v>
      </c>
      <c r="M3" s="82">
        <f>'[2]SA2 BUDGET'!N5</f>
        <v>10886.820103837501</v>
      </c>
      <c r="N3" s="82">
        <f>'[2]SA2 BUDGET'!O5</f>
        <v>11078.353102125</v>
      </c>
      <c r="O3" s="82">
        <f>'[2]SA2 BUDGET'!P5</f>
        <v>8367.0229650000001</v>
      </c>
      <c r="P3" s="82">
        <f>'[2]SA2 BUDGET'!Q5</f>
        <v>0</v>
      </c>
      <c r="Q3" s="82">
        <f>'[2]SA2 BUDGET'!R5</f>
        <v>0</v>
      </c>
      <c r="R3" s="82">
        <f>'[2]SA2 BUDGET'!S5</f>
        <v>0</v>
      </c>
      <c r="S3" s="82">
        <f>'[2]SA2 BUDGET'!T5</f>
        <v>0</v>
      </c>
      <c r="T3" s="81">
        <f>'[2]SA2 BUDGET'!U5</f>
        <v>0</v>
      </c>
    </row>
    <row r="4" spans="1:20" s="12" customFormat="1" ht="29.25" customHeight="1" x14ac:dyDescent="0.35">
      <c r="A4" s="70" t="s">
        <v>42</v>
      </c>
      <c r="B4" s="14">
        <f>'[2]SA2 BUDGET'!C6</f>
        <v>250</v>
      </c>
      <c r="C4" s="15">
        <f>'[2]SA2 BUDGET'!D6</f>
        <v>0</v>
      </c>
      <c r="D4" s="15"/>
      <c r="E4" s="15">
        <f>B4+C4+D4</f>
        <v>250</v>
      </c>
      <c r="F4" s="18">
        <f>SUM(I4:T4)</f>
        <v>111.28</v>
      </c>
      <c r="G4" s="74">
        <f>E4-F4</f>
        <v>138.72</v>
      </c>
      <c r="H4" s="73">
        <f>F4/E4</f>
        <v>0.44512000000000002</v>
      </c>
      <c r="I4" s="72">
        <f>'[2]SA2 BUDGET'!J6</f>
        <v>111.28</v>
      </c>
      <c r="J4" s="72">
        <f>'[2]SA2 BUDGET'!K6</f>
        <v>0</v>
      </c>
      <c r="K4" s="72">
        <f>'[2]SA2 BUDGET'!L6</f>
        <v>0</v>
      </c>
      <c r="L4" s="72">
        <f>'[2]SA2 BUDGET'!M6</f>
        <v>0</v>
      </c>
      <c r="M4" s="72">
        <f>'[2]SA2 BUDGET'!N6</f>
        <v>0</v>
      </c>
      <c r="N4" s="72">
        <f>'[2]SA2 BUDGET'!O6</f>
        <v>0</v>
      </c>
      <c r="O4" s="72">
        <f>'[2]SA2 BUDGET'!P6</f>
        <v>0</v>
      </c>
      <c r="P4" s="72">
        <f>'[2]SA2 BUDGET'!Q6</f>
        <v>0</v>
      </c>
      <c r="Q4" s="72">
        <f>'[2]SA2 BUDGET'!R6</f>
        <v>0</v>
      </c>
      <c r="R4" s="72">
        <f>'[2]SA2 BUDGET'!S6</f>
        <v>0</v>
      </c>
      <c r="S4" s="72">
        <f>'[2]SA2 BUDGET'!T6</f>
        <v>0</v>
      </c>
      <c r="T4" s="71">
        <f>'[2]SA2 BUDGET'!U6</f>
        <v>0</v>
      </c>
    </row>
    <row r="5" spans="1:20" s="12" customFormat="1" ht="29.25" customHeight="1" x14ac:dyDescent="0.35">
      <c r="A5" s="75" t="s">
        <v>41</v>
      </c>
      <c r="B5" s="14">
        <f>'[2]SA2 BUDGET'!C7</f>
        <v>19980</v>
      </c>
      <c r="C5" s="15">
        <f>'[2]SA2 BUDGET'!D7</f>
        <v>0</v>
      </c>
      <c r="D5" s="23"/>
      <c r="E5" s="15">
        <f>B5+C5+D5</f>
        <v>19980</v>
      </c>
      <c r="F5" s="18">
        <f>SUM(I5:T5)</f>
        <v>16079.58</v>
      </c>
      <c r="G5" s="74">
        <f>E5-F5</f>
        <v>3900.42</v>
      </c>
      <c r="H5" s="73">
        <f>F5/E5</f>
        <v>0.80478378378378379</v>
      </c>
      <c r="I5" s="72">
        <f>'[2]SA2 BUDGET'!J7</f>
        <v>0</v>
      </c>
      <c r="J5" s="72">
        <f>'[2]SA2 BUDGET'!K7</f>
        <v>0</v>
      </c>
      <c r="K5" s="72">
        <f>'[2]SA2 BUDGET'!L7</f>
        <v>4432.6899999999996</v>
      </c>
      <c r="L5" s="72">
        <f>'[2]SA2 BUDGET'!M7</f>
        <v>2115.44</v>
      </c>
      <c r="M5" s="72">
        <f>'[2]SA2 BUDGET'!N7</f>
        <v>1912.94</v>
      </c>
      <c r="N5" s="72">
        <f>'[2]SA2 BUDGET'!O7</f>
        <v>4894.8599999999997</v>
      </c>
      <c r="O5" s="72">
        <f>'[2]SA2 BUDGET'!P7</f>
        <v>2723.65</v>
      </c>
      <c r="P5" s="72">
        <f>'[2]SA2 BUDGET'!Q7</f>
        <v>0</v>
      </c>
      <c r="Q5" s="72">
        <f>'[2]SA2 BUDGET'!R7</f>
        <v>0</v>
      </c>
      <c r="R5" s="72">
        <f>'[2]SA2 BUDGET'!S7</f>
        <v>0</v>
      </c>
      <c r="S5" s="72">
        <f>'[2]SA2 BUDGET'!T7</f>
        <v>0</v>
      </c>
      <c r="T5" s="71">
        <f>'[2]SA2 BUDGET'!U7</f>
        <v>0</v>
      </c>
    </row>
    <row r="6" spans="1:20" s="12" customFormat="1" ht="29.25" customHeight="1" x14ac:dyDescent="0.35">
      <c r="A6" s="75" t="s">
        <v>40</v>
      </c>
      <c r="B6" s="14">
        <f>'[2]SA2 BUDGET'!C8</f>
        <v>8900</v>
      </c>
      <c r="C6" s="15">
        <f>'[2]SA2 BUDGET'!D8</f>
        <v>0</v>
      </c>
      <c r="D6" s="23"/>
      <c r="E6" s="15">
        <f>B6+C6+D6</f>
        <v>8900</v>
      </c>
      <c r="F6" s="18">
        <f>SUM(I6:T6)</f>
        <v>4390.3500000000004</v>
      </c>
      <c r="G6" s="74">
        <f>E6-F6</f>
        <v>4509.6499999999996</v>
      </c>
      <c r="H6" s="73">
        <f>F6/E6</f>
        <v>0.4932977528089888</v>
      </c>
      <c r="I6" s="72">
        <f>'[2]SA2 BUDGET'!J8</f>
        <v>894.47</v>
      </c>
      <c r="J6" s="72">
        <f>'[2]SA2 BUDGET'!K8</f>
        <v>1054.17</v>
      </c>
      <c r="K6" s="72">
        <f>'[2]SA2 BUDGET'!L8</f>
        <v>685.85</v>
      </c>
      <c r="L6" s="72">
        <f>'[2]SA2 BUDGET'!M8</f>
        <v>182.4</v>
      </c>
      <c r="M6" s="72">
        <f>'[2]SA2 BUDGET'!N8</f>
        <v>222.03</v>
      </c>
      <c r="N6" s="72">
        <f>'[2]SA2 BUDGET'!O8</f>
        <v>176.72</v>
      </c>
      <c r="O6" s="72">
        <f>'[2]SA2 BUDGET'!P8</f>
        <v>1174.71</v>
      </c>
      <c r="P6" s="72">
        <f>'[2]SA2 BUDGET'!Q8</f>
        <v>0</v>
      </c>
      <c r="Q6" s="72">
        <f>'[2]SA2 BUDGET'!R8</f>
        <v>0</v>
      </c>
      <c r="R6" s="72">
        <f>'[2]SA2 BUDGET'!S8</f>
        <v>0</v>
      </c>
      <c r="S6" s="72">
        <f>'[2]SA2 BUDGET'!T8</f>
        <v>0</v>
      </c>
      <c r="T6" s="71">
        <f>'[2]SA2 BUDGET'!U8</f>
        <v>0</v>
      </c>
    </row>
    <row r="7" spans="1:20" s="26" customFormat="1" ht="29.25" customHeight="1" x14ac:dyDescent="0.35">
      <c r="A7" s="80" t="s">
        <v>39</v>
      </c>
      <c r="B7" s="14">
        <f>'[2]SA2 BUDGET'!C9</f>
        <v>13176</v>
      </c>
      <c r="C7" s="15">
        <f>'[2]SA2 BUDGET'!D9</f>
        <v>0</v>
      </c>
      <c r="D7" s="25"/>
      <c r="E7" s="79">
        <f>B7+C7+D7</f>
        <v>13176</v>
      </c>
      <c r="F7" s="78">
        <f>SUM(I7:T7)</f>
        <v>2487.7399999999998</v>
      </c>
      <c r="G7" s="77">
        <f>E7-F7</f>
        <v>10688.26</v>
      </c>
      <c r="H7" s="76">
        <f>F7/E7</f>
        <v>0.18880843958712809</v>
      </c>
      <c r="I7" s="72">
        <f>'[2]SA2 BUDGET'!J9</f>
        <v>94.35</v>
      </c>
      <c r="J7" s="72">
        <f>'[2]SA2 BUDGET'!K9</f>
        <v>827.2</v>
      </c>
      <c r="K7" s="72">
        <f>'[2]SA2 BUDGET'!L9</f>
        <v>497.88</v>
      </c>
      <c r="L7" s="72">
        <f>'[2]SA2 BUDGET'!M9</f>
        <v>154.57</v>
      </c>
      <c r="M7" s="72">
        <f>'[2]SA2 BUDGET'!N9</f>
        <v>92.9</v>
      </c>
      <c r="N7" s="72">
        <f>'[2]SA2 BUDGET'!O9</f>
        <v>246.58</v>
      </c>
      <c r="O7" s="72">
        <f>'[2]SA2 BUDGET'!P9</f>
        <v>574.26</v>
      </c>
      <c r="P7" s="72">
        <f>'[2]SA2 BUDGET'!Q9</f>
        <v>0</v>
      </c>
      <c r="Q7" s="72">
        <f>'[2]SA2 BUDGET'!R9</f>
        <v>0</v>
      </c>
      <c r="R7" s="72">
        <f>'[2]SA2 BUDGET'!S9</f>
        <v>0</v>
      </c>
      <c r="S7" s="72">
        <f>'[2]SA2 BUDGET'!T9</f>
        <v>0</v>
      </c>
      <c r="T7" s="71">
        <f>'[2]SA2 BUDGET'!U9</f>
        <v>0</v>
      </c>
    </row>
    <row r="8" spans="1:20" s="12" customFormat="1" ht="29.25" customHeight="1" x14ac:dyDescent="0.35">
      <c r="A8" s="75" t="s">
        <v>38</v>
      </c>
      <c r="B8" s="14">
        <f>'[2]SA2 BUDGET'!C10</f>
        <v>18435</v>
      </c>
      <c r="C8" s="15">
        <f>'[2]SA2 BUDGET'!D10</f>
        <v>0</v>
      </c>
      <c r="D8" s="23"/>
      <c r="E8" s="15">
        <f>B8+C8+D8</f>
        <v>18435</v>
      </c>
      <c r="F8" s="18">
        <f>SUM(I8:T8)</f>
        <v>782.15</v>
      </c>
      <c r="G8" s="74">
        <f>E8-F8</f>
        <v>17652.849999999999</v>
      </c>
      <c r="H8" s="73">
        <f>F8/E8</f>
        <v>4.2427447789530781E-2</v>
      </c>
      <c r="I8" s="72">
        <f>'[2]SA2 BUDGET'!J10</f>
        <v>0</v>
      </c>
      <c r="J8" s="72">
        <f>'[2]SA2 BUDGET'!K10</f>
        <v>0</v>
      </c>
      <c r="K8" s="72">
        <f>'[2]SA2 BUDGET'!L10</f>
        <v>282.58</v>
      </c>
      <c r="L8" s="72">
        <f>'[2]SA2 BUDGET'!M10</f>
        <v>0</v>
      </c>
      <c r="M8" s="72">
        <f>'[2]SA2 BUDGET'!N10</f>
        <v>0</v>
      </c>
      <c r="N8" s="72">
        <f>'[2]SA2 BUDGET'!O10</f>
        <v>499.57</v>
      </c>
      <c r="O8" s="72">
        <f>'[2]SA2 BUDGET'!P10</f>
        <v>0</v>
      </c>
      <c r="P8" s="72">
        <f>'[2]SA2 BUDGET'!Q10</f>
        <v>0</v>
      </c>
      <c r="Q8" s="72">
        <f>'[2]SA2 BUDGET'!R10</f>
        <v>0</v>
      </c>
      <c r="R8" s="72">
        <f>'[2]SA2 BUDGET'!S10</f>
        <v>0</v>
      </c>
      <c r="S8" s="72">
        <f>'[2]SA2 BUDGET'!T10</f>
        <v>0</v>
      </c>
      <c r="T8" s="71">
        <f>'[2]SA2 BUDGET'!U10</f>
        <v>0</v>
      </c>
    </row>
    <row r="9" spans="1:20" s="12" customFormat="1" ht="29.25" customHeight="1" x14ac:dyDescent="0.35">
      <c r="A9" s="70" t="s">
        <v>37</v>
      </c>
      <c r="B9" s="14">
        <f>'[2]SA2 BUDGET'!C11</f>
        <v>4320</v>
      </c>
      <c r="C9" s="15">
        <f>'[2]SA2 BUDGET'!D11</f>
        <v>0</v>
      </c>
      <c r="D9" s="23"/>
      <c r="E9" s="15">
        <f>B9+C9+D9</f>
        <v>4320</v>
      </c>
      <c r="F9" s="18">
        <f>SUM(I9:T9)</f>
        <v>2582.88</v>
      </c>
      <c r="G9" s="74">
        <f>E9-F9</f>
        <v>1737.12</v>
      </c>
      <c r="H9" s="73">
        <f>F9/E9</f>
        <v>0.59788888888888891</v>
      </c>
      <c r="I9" s="72">
        <f>'[2]SA2 BUDGET'!J11</f>
        <v>68.599999999999994</v>
      </c>
      <c r="J9" s="72">
        <f>'[2]SA2 BUDGET'!K11</f>
        <v>649.20000000000005</v>
      </c>
      <c r="K9" s="72">
        <f>'[2]SA2 BUDGET'!L11</f>
        <v>349.26</v>
      </c>
      <c r="L9" s="72">
        <f>'[2]SA2 BUDGET'!M11</f>
        <v>129.25</v>
      </c>
      <c r="M9" s="72">
        <f>'[2]SA2 BUDGET'!N11</f>
        <v>481.77</v>
      </c>
      <c r="N9" s="72">
        <f>'[2]SA2 BUDGET'!O11</f>
        <v>235.01</v>
      </c>
      <c r="O9" s="72">
        <f>'[2]SA2 BUDGET'!P11</f>
        <v>669.79</v>
      </c>
      <c r="P9" s="72">
        <f>'[2]SA2 BUDGET'!Q11</f>
        <v>0</v>
      </c>
      <c r="Q9" s="72">
        <f>'[2]SA2 BUDGET'!R11</f>
        <v>0</v>
      </c>
      <c r="R9" s="72">
        <f>'[2]SA2 BUDGET'!S11</f>
        <v>0</v>
      </c>
      <c r="S9" s="72">
        <f>'[2]SA2 BUDGET'!T11</f>
        <v>0</v>
      </c>
      <c r="T9" s="71">
        <f>'[2]SA2 BUDGET'!U11</f>
        <v>0</v>
      </c>
    </row>
    <row r="10" spans="1:20" s="12" customFormat="1" ht="29.25" customHeight="1" x14ac:dyDescent="0.35">
      <c r="A10" s="75" t="s">
        <v>36</v>
      </c>
      <c r="B10" s="14">
        <f>'[2]SA2 BUDGET'!C12</f>
        <v>13640</v>
      </c>
      <c r="C10" s="15">
        <f>'[2]SA2 BUDGET'!D12</f>
        <v>0</v>
      </c>
      <c r="D10" s="23"/>
      <c r="E10" s="15">
        <f>B10+C10+D10</f>
        <v>13640</v>
      </c>
      <c r="F10" s="18">
        <f>SUM(I10:T10)</f>
        <v>7081.0300000000007</v>
      </c>
      <c r="G10" s="74">
        <f>E10-F10</f>
        <v>6558.9699999999993</v>
      </c>
      <c r="H10" s="73">
        <f>F10/E10</f>
        <v>0.51913709677419362</v>
      </c>
      <c r="I10" s="72">
        <f>'[2]SA2 BUDGET'!J12</f>
        <v>270.77</v>
      </c>
      <c r="J10" s="72">
        <f>'[2]SA2 BUDGET'!K12</f>
        <v>790.84</v>
      </c>
      <c r="K10" s="72">
        <f>'[2]SA2 BUDGET'!L12</f>
        <v>2306.62</v>
      </c>
      <c r="L10" s="72">
        <f>'[2]SA2 BUDGET'!M12</f>
        <v>814.21</v>
      </c>
      <c r="M10" s="72">
        <f>'[2]SA2 BUDGET'!N12</f>
        <v>947.09</v>
      </c>
      <c r="N10" s="72">
        <f>'[2]SA2 BUDGET'!O12</f>
        <v>531.23</v>
      </c>
      <c r="O10" s="72">
        <f>'[2]SA2 BUDGET'!P12</f>
        <v>1420.27</v>
      </c>
      <c r="P10" s="72">
        <f>'[2]SA2 BUDGET'!Q12</f>
        <v>0</v>
      </c>
      <c r="Q10" s="72">
        <f>'[2]SA2 BUDGET'!R12</f>
        <v>0</v>
      </c>
      <c r="R10" s="72">
        <f>'[2]SA2 BUDGET'!S12</f>
        <v>0</v>
      </c>
      <c r="S10" s="72">
        <f>'[2]SA2 BUDGET'!T12</f>
        <v>0</v>
      </c>
      <c r="T10" s="71">
        <f>'[2]SA2 BUDGET'!U12</f>
        <v>0</v>
      </c>
    </row>
    <row r="11" spans="1:20" s="12" customFormat="1" ht="29.25" customHeight="1" x14ac:dyDescent="0.35">
      <c r="A11" s="70" t="s">
        <v>35</v>
      </c>
      <c r="B11" s="14">
        <f>'[2]SA2 BUDGET'!C13</f>
        <v>13736</v>
      </c>
      <c r="C11" s="15">
        <f>'[2]SA2 BUDGET'!D13</f>
        <v>0</v>
      </c>
      <c r="D11" s="23"/>
      <c r="E11" s="15">
        <f>B11+C11+D11</f>
        <v>13736</v>
      </c>
      <c r="F11" s="18">
        <f>SUM(I11:T11)</f>
        <v>7592.9400000000005</v>
      </c>
      <c r="G11" s="74">
        <f>E11-F11</f>
        <v>6143.0599999999995</v>
      </c>
      <c r="H11" s="73">
        <f>F11/E11</f>
        <v>0.55277664531158999</v>
      </c>
      <c r="I11" s="72">
        <f>'[2]SA2 BUDGET'!J13</f>
        <v>0</v>
      </c>
      <c r="J11" s="72">
        <f>'[2]SA2 BUDGET'!K13</f>
        <v>0</v>
      </c>
      <c r="K11" s="72">
        <f>'[2]SA2 BUDGET'!L13</f>
        <v>3549.39</v>
      </c>
      <c r="L11" s="72">
        <f>'[2]SA2 BUDGET'!M13</f>
        <v>1418.2</v>
      </c>
      <c r="M11" s="72">
        <f>'[2]SA2 BUDGET'!N13</f>
        <v>970.38</v>
      </c>
      <c r="N11" s="72">
        <f>'[2]SA2 BUDGET'!O13</f>
        <v>802.47</v>
      </c>
      <c r="O11" s="72">
        <f>'[2]SA2 BUDGET'!P13</f>
        <v>852.5</v>
      </c>
      <c r="P11" s="72">
        <f>'[2]SA2 BUDGET'!Q13</f>
        <v>0</v>
      </c>
      <c r="Q11" s="72">
        <f>'[2]SA2 BUDGET'!R13</f>
        <v>0</v>
      </c>
      <c r="R11" s="72">
        <f>'[2]SA2 BUDGET'!S13</f>
        <v>0</v>
      </c>
      <c r="S11" s="72">
        <f>'[2]SA2 BUDGET'!T13</f>
        <v>0</v>
      </c>
      <c r="T11" s="71">
        <f>'[2]SA2 BUDGET'!U13</f>
        <v>0</v>
      </c>
    </row>
    <row r="12" spans="1:20" s="12" customFormat="1" ht="29.25" customHeight="1" x14ac:dyDescent="0.35">
      <c r="A12" s="75" t="s">
        <v>34</v>
      </c>
      <c r="B12" s="14">
        <f>'[2]SA2 BUDGET'!C14</f>
        <v>19145</v>
      </c>
      <c r="C12" s="15">
        <f>'[2]SA2 BUDGET'!D14</f>
        <v>0</v>
      </c>
      <c r="D12" s="23"/>
      <c r="E12" s="15">
        <f>B12+C12+D12</f>
        <v>19145</v>
      </c>
      <c r="F12" s="18">
        <f>SUM(I12:T12)</f>
        <v>7403.9000000000005</v>
      </c>
      <c r="G12" s="74">
        <f>E12-F12</f>
        <v>11741.099999999999</v>
      </c>
      <c r="H12" s="73">
        <f>F12/E12</f>
        <v>0.38672760511883003</v>
      </c>
      <c r="I12" s="72">
        <f>'[2]SA2 BUDGET'!J14</f>
        <v>1339.22</v>
      </c>
      <c r="J12" s="72">
        <f>'[2]SA2 BUDGET'!K14</f>
        <v>0</v>
      </c>
      <c r="K12" s="72">
        <f>'[2]SA2 BUDGET'!L14</f>
        <v>3330.88</v>
      </c>
      <c r="L12" s="72">
        <f>'[2]SA2 BUDGET'!M14</f>
        <v>243.79</v>
      </c>
      <c r="M12" s="72">
        <f>'[2]SA2 BUDGET'!N14</f>
        <v>0</v>
      </c>
      <c r="N12" s="72">
        <f>'[2]SA2 BUDGET'!O14</f>
        <v>1226.51</v>
      </c>
      <c r="O12" s="72">
        <f>'[2]SA2 BUDGET'!P14</f>
        <v>1263.5</v>
      </c>
      <c r="P12" s="72">
        <f>'[2]SA2 BUDGET'!Q14</f>
        <v>0</v>
      </c>
      <c r="Q12" s="72">
        <f>'[2]SA2 BUDGET'!R14</f>
        <v>0</v>
      </c>
      <c r="R12" s="72">
        <f>'[2]SA2 BUDGET'!S14</f>
        <v>0</v>
      </c>
      <c r="S12" s="72">
        <f>'[2]SA2 BUDGET'!T14</f>
        <v>0</v>
      </c>
      <c r="T12" s="71">
        <f>'[2]SA2 BUDGET'!U14</f>
        <v>0</v>
      </c>
    </row>
    <row r="13" spans="1:20" s="12" customFormat="1" ht="29.25" customHeight="1" x14ac:dyDescent="0.35">
      <c r="A13" s="75" t="s">
        <v>33</v>
      </c>
      <c r="B13" s="14">
        <f>'[2]SA2 BUDGET'!C15</f>
        <v>26200</v>
      </c>
      <c r="C13" s="15">
        <f>'[2]SA2 BUDGET'!D15</f>
        <v>0</v>
      </c>
      <c r="D13" s="23"/>
      <c r="E13" s="15">
        <f>B13+C13+D13</f>
        <v>26200</v>
      </c>
      <c r="F13" s="18">
        <f>SUM(I13:T13)</f>
        <v>2509.98</v>
      </c>
      <c r="G13" s="74">
        <f>E13-F13</f>
        <v>23690.02</v>
      </c>
      <c r="H13" s="73">
        <f>F13/E13</f>
        <v>9.5800763358778629E-2</v>
      </c>
      <c r="I13" s="72">
        <f>'[2]SA2 BUDGET'!J15</f>
        <v>0</v>
      </c>
      <c r="J13" s="72">
        <f>'[2]SA2 BUDGET'!K15</f>
        <v>0</v>
      </c>
      <c r="K13" s="72">
        <f>'[2]SA2 BUDGET'!L15</f>
        <v>640.63</v>
      </c>
      <c r="L13" s="72">
        <f>'[2]SA2 BUDGET'!M15</f>
        <v>0</v>
      </c>
      <c r="M13" s="72">
        <f>'[2]SA2 BUDGET'!N15</f>
        <v>1329.83</v>
      </c>
      <c r="N13" s="72">
        <f>'[2]SA2 BUDGET'!O15</f>
        <v>0</v>
      </c>
      <c r="O13" s="72">
        <f>'[2]SA2 BUDGET'!P15</f>
        <v>539.52</v>
      </c>
      <c r="P13" s="72">
        <f>'[2]SA2 BUDGET'!Q15</f>
        <v>0</v>
      </c>
      <c r="Q13" s="72">
        <f>'[2]SA2 BUDGET'!R15</f>
        <v>0</v>
      </c>
      <c r="R13" s="72">
        <f>'[2]SA2 BUDGET'!S15</f>
        <v>0</v>
      </c>
      <c r="S13" s="72">
        <f>'[2]SA2 BUDGET'!T15</f>
        <v>0</v>
      </c>
      <c r="T13" s="71">
        <f>'[2]SA2 BUDGET'!U15</f>
        <v>0</v>
      </c>
    </row>
    <row r="14" spans="1:20" s="12" customFormat="1" ht="29.25" customHeight="1" x14ac:dyDescent="0.35">
      <c r="A14" s="75" t="s">
        <v>32</v>
      </c>
      <c r="B14" s="14">
        <f>'[2]SA2 BUDGET'!C16</f>
        <v>13758</v>
      </c>
      <c r="C14" s="15">
        <f>'[2]SA2 BUDGET'!D16</f>
        <v>0</v>
      </c>
      <c r="D14" s="23"/>
      <c r="E14" s="15">
        <f>B14+C14+D14</f>
        <v>13758</v>
      </c>
      <c r="F14" s="18">
        <f>SUM(I14:T14)</f>
        <v>3392.93</v>
      </c>
      <c r="G14" s="74">
        <f>E14-F14</f>
        <v>10365.07</v>
      </c>
      <c r="H14" s="73">
        <f>F14/E14</f>
        <v>0.24661506032853611</v>
      </c>
      <c r="I14" s="72">
        <f>'[2]SA2 BUDGET'!J16</f>
        <v>465.69</v>
      </c>
      <c r="J14" s="72">
        <f>'[2]SA2 BUDGET'!K16</f>
        <v>284</v>
      </c>
      <c r="K14" s="72">
        <f>'[2]SA2 BUDGET'!L16</f>
        <v>626.89</v>
      </c>
      <c r="L14" s="72">
        <f>'[2]SA2 BUDGET'!M16</f>
        <v>172.15</v>
      </c>
      <c r="M14" s="72">
        <f>'[2]SA2 BUDGET'!N16</f>
        <v>791.27</v>
      </c>
      <c r="N14" s="72">
        <f>'[2]SA2 BUDGET'!O16</f>
        <v>465.54</v>
      </c>
      <c r="O14" s="72">
        <f>'[2]SA2 BUDGET'!P16</f>
        <v>587.39</v>
      </c>
      <c r="P14" s="72">
        <f>'[2]SA2 BUDGET'!Q16</f>
        <v>0</v>
      </c>
      <c r="Q14" s="72">
        <f>'[2]SA2 BUDGET'!R16</f>
        <v>0</v>
      </c>
      <c r="R14" s="72">
        <f>'[2]SA2 BUDGET'!S16</f>
        <v>0</v>
      </c>
      <c r="S14" s="72">
        <f>'[2]SA2 BUDGET'!T16</f>
        <v>0</v>
      </c>
      <c r="T14" s="71">
        <f>'[2]SA2 BUDGET'!U16</f>
        <v>0</v>
      </c>
    </row>
    <row r="15" spans="1:20" s="12" customFormat="1" ht="29.25" customHeight="1" thickBot="1" x14ac:dyDescent="0.4">
      <c r="A15" s="70" t="s">
        <v>31</v>
      </c>
      <c r="B15" s="14">
        <f>'[2]SA2 BUDGET'!C17</f>
        <v>13161</v>
      </c>
      <c r="C15" s="15">
        <f>'[2]SA2 BUDGET'!D17</f>
        <v>0</v>
      </c>
      <c r="D15" s="69"/>
      <c r="E15" s="69">
        <f>B15+C15+D15</f>
        <v>13161</v>
      </c>
      <c r="F15" s="68">
        <f>SUM(I15:T15)</f>
        <v>7490.43</v>
      </c>
      <c r="G15" s="67">
        <f>E15-F15</f>
        <v>5670.57</v>
      </c>
      <c r="H15" s="66">
        <f>F15/E15</f>
        <v>0.56913836334625034</v>
      </c>
      <c r="I15" s="65">
        <f>'[2]SA2 BUDGET'!J17</f>
        <v>0</v>
      </c>
      <c r="J15" s="65">
        <f>'[2]SA2 BUDGET'!K17</f>
        <v>838.6</v>
      </c>
      <c r="K15" s="65">
        <f>'[2]SA2 BUDGET'!L17</f>
        <v>956.99</v>
      </c>
      <c r="L15" s="65">
        <f>'[2]SA2 BUDGET'!M17</f>
        <v>0</v>
      </c>
      <c r="M15" s="65">
        <f>'[2]SA2 BUDGET'!N17</f>
        <v>1913.99</v>
      </c>
      <c r="N15" s="65">
        <f>'[2]SA2 BUDGET'!O17</f>
        <v>2460.29</v>
      </c>
      <c r="O15" s="65">
        <f>'[2]SA2 BUDGET'!P17</f>
        <v>1320.56</v>
      </c>
      <c r="P15" s="65">
        <f>'[2]SA2 BUDGET'!Q17</f>
        <v>0</v>
      </c>
      <c r="Q15" s="65">
        <f>'[2]SA2 BUDGET'!R17</f>
        <v>0</v>
      </c>
      <c r="R15" s="65">
        <f>'[2]SA2 BUDGET'!S17</f>
        <v>0</v>
      </c>
      <c r="S15" s="65">
        <f>'[2]SA2 BUDGET'!T17</f>
        <v>0</v>
      </c>
      <c r="T15" s="64">
        <f>'[2]SA2 BUDGET'!U17</f>
        <v>0</v>
      </c>
    </row>
    <row r="16" spans="1:20" ht="15" thickTop="1" thickBot="1" x14ac:dyDescent="0.35">
      <c r="A16" s="28"/>
      <c r="B16" s="63">
        <v>293287</v>
      </c>
      <c r="C16" s="61">
        <f>SUM(C3:C15)</f>
        <v>0</v>
      </c>
      <c r="D16" s="61"/>
      <c r="E16" s="62">
        <v>293287</v>
      </c>
      <c r="F16" s="62">
        <f>SUM(I16:T16)</f>
        <v>129347.44363534523</v>
      </c>
      <c r="G16" s="61">
        <f>SUM(G3:G15)</f>
        <v>163806.55636465477</v>
      </c>
      <c r="H16" s="60">
        <f>F16/E16</f>
        <v>0.4410268564080414</v>
      </c>
      <c r="I16" s="59">
        <f>'[2]SA2 BUDGET'!J18</f>
        <v>9528.9602155750017</v>
      </c>
      <c r="J16" s="59">
        <f>'[2]SA2 BUDGET'!K18</f>
        <v>12037.025524400002</v>
      </c>
      <c r="K16" s="59">
        <f>'[2]SA2 BUDGET'!L18</f>
        <v>28346.721724407718</v>
      </c>
      <c r="L16" s="59">
        <f>'[2]SA2 BUDGET'!M18</f>
        <v>17775.410000000003</v>
      </c>
      <c r="M16" s="59">
        <f>'[2]SA2 BUDGET'!N18</f>
        <v>19549.020103837502</v>
      </c>
      <c r="N16" s="59">
        <f>'[2]SA2 BUDGET'!O18</f>
        <v>22617.133102124997</v>
      </c>
      <c r="O16" s="59">
        <f>'[2]SA2 BUDGET'!P18</f>
        <v>19493.172965000002</v>
      </c>
      <c r="P16" s="59">
        <f>'[2]SA2 BUDGET'!Q18</f>
        <v>0</v>
      </c>
      <c r="Q16" s="59">
        <f>'[2]SA2 BUDGET'!R18</f>
        <v>0</v>
      </c>
      <c r="R16" s="59">
        <f>'[2]SA2 BUDGET'!S18</f>
        <v>0</v>
      </c>
      <c r="S16" s="59">
        <f>'[2]SA2 BUDGET'!T18</f>
        <v>0</v>
      </c>
      <c r="T16" s="59">
        <f>'[2]SA2 BUDGET'!U18</f>
        <v>0</v>
      </c>
    </row>
    <row r="17" spans="1:20" x14ac:dyDescent="0.25">
      <c r="E17" s="34"/>
      <c r="P17" s="34" t="s">
        <v>29</v>
      </c>
    </row>
    <row r="18" spans="1:20" ht="20" x14ac:dyDescent="0.4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5.5" x14ac:dyDescent="0.3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x14ac:dyDescent="0.25">
      <c r="A20" s="38"/>
      <c r="B20" s="39"/>
      <c r="C20" s="40"/>
      <c r="D20" s="40"/>
      <c r="E20" s="39"/>
      <c r="F20" s="41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4" x14ac:dyDescent="0.3">
      <c r="A21" s="38"/>
      <c r="B21" s="44"/>
      <c r="E21" s="39"/>
      <c r="F21" s="41"/>
      <c r="G21" s="41"/>
      <c r="H21" s="42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4" x14ac:dyDescent="0.3">
      <c r="A22" s="38"/>
      <c r="B22" s="44"/>
      <c r="E22" s="39"/>
      <c r="F22" s="41"/>
      <c r="G22" s="41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4" x14ac:dyDescent="0.3">
      <c r="A23" s="38"/>
      <c r="B23" s="44"/>
      <c r="E23" s="39"/>
      <c r="F23" s="41"/>
      <c r="G23" s="41"/>
      <c r="H23" s="42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4" x14ac:dyDescent="0.3">
      <c r="A24" s="38"/>
      <c r="B24" s="44"/>
      <c r="E24" s="39"/>
      <c r="F24" s="41"/>
      <c r="G24" s="41"/>
      <c r="H24" s="42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12" customHeight="1" x14ac:dyDescent="0.3">
      <c r="A25" s="38"/>
      <c r="B25" s="44"/>
      <c r="E25" s="39"/>
      <c r="F25" s="41"/>
      <c r="G25" s="41"/>
      <c r="H25" s="42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4" x14ac:dyDescent="0.3">
      <c r="A26" s="46"/>
      <c r="B26" s="44"/>
      <c r="E26" s="39"/>
      <c r="F26" s="41"/>
      <c r="G26" s="41"/>
      <c r="H26" s="42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4" x14ac:dyDescent="0.3">
      <c r="A27" s="38"/>
      <c r="B27" s="44"/>
      <c r="E27" s="39"/>
      <c r="F27" s="41"/>
      <c r="G27" s="41"/>
      <c r="H27" s="42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14" x14ac:dyDescent="0.3">
      <c r="A28" s="38"/>
      <c r="B28" s="44"/>
      <c r="E28" s="39"/>
      <c r="F28" s="41"/>
      <c r="G28" s="41"/>
      <c r="H28" s="4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14" x14ac:dyDescent="0.3">
      <c r="A29" s="38"/>
      <c r="B29" s="44"/>
      <c r="E29" s="39"/>
      <c r="F29" s="41"/>
      <c r="G29" s="41"/>
      <c r="H29" s="42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4" x14ac:dyDescent="0.3">
      <c r="A30" s="38"/>
      <c r="B30" s="44"/>
      <c r="D30" s="41"/>
      <c r="E30" s="39"/>
      <c r="F30" s="41"/>
      <c r="G30" s="41"/>
      <c r="H30" s="42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4" x14ac:dyDescent="0.3">
      <c r="A31" s="38"/>
      <c r="B31" s="44"/>
      <c r="D31" s="41"/>
      <c r="E31" s="39"/>
      <c r="F31" s="41"/>
      <c r="G31" s="41"/>
      <c r="H31" s="42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14" x14ac:dyDescent="0.3">
      <c r="A32" s="38"/>
      <c r="B32" s="44"/>
      <c r="E32" s="39"/>
      <c r="F32" s="41"/>
      <c r="G32" s="41"/>
      <c r="H32" s="42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4" x14ac:dyDescent="0.3">
      <c r="A33" s="38"/>
      <c r="B33" s="44"/>
      <c r="E33" s="39"/>
      <c r="F33" s="41"/>
      <c r="G33" s="41"/>
      <c r="H33" s="42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4" x14ac:dyDescent="0.3">
      <c r="A34" s="38"/>
      <c r="B34" s="44"/>
      <c r="E34" s="39"/>
      <c r="F34" s="41"/>
      <c r="G34" s="41"/>
      <c r="H34" s="42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27.75" customHeight="1" x14ac:dyDescent="0.3">
      <c r="B35" s="47"/>
      <c r="C35" s="48"/>
      <c r="D35" s="48"/>
      <c r="E35" s="39"/>
      <c r="F35" s="49"/>
      <c r="G35" s="49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7" spans="1:20" ht="20" x14ac:dyDescent="0.4">
      <c r="A37" s="52"/>
      <c r="B37" s="53"/>
      <c r="C37" s="54"/>
      <c r="D37" s="54"/>
      <c r="E37" s="55"/>
      <c r="F37" s="55"/>
      <c r="G37" s="55"/>
      <c r="H37" s="56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x14ac:dyDescent="0.25">
      <c r="E38" s="41"/>
      <c r="F38" s="34"/>
      <c r="I38" s="34"/>
      <c r="J38" s="34"/>
      <c r="K38" s="34"/>
      <c r="L38" s="34"/>
      <c r="M38" s="34"/>
      <c r="N38" s="34"/>
      <c r="O38" s="34"/>
      <c r="P38" s="34"/>
      <c r="Q38" s="34"/>
    </row>
    <row r="40" spans="1:20" ht="13" x14ac:dyDescent="0.3">
      <c r="A40" s="57"/>
      <c r="B40" s="51"/>
      <c r="I40" s="34"/>
      <c r="Q40" s="34"/>
    </row>
    <row r="41" spans="1:20" ht="13" x14ac:dyDescent="0.25">
      <c r="A41" s="58"/>
      <c r="I41" s="34"/>
    </row>
  </sheetData>
  <mergeCells count="2">
    <mergeCell ref="A1:T1"/>
    <mergeCell ref="A18:T18"/>
  </mergeCells>
  <pageMargins left="0.25" right="0.25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HPP</vt:lpstr>
      <vt:lpstr>PHEP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 Lanczos</dc:creator>
  <cp:lastModifiedBy>Christi Lanczos</cp:lastModifiedBy>
  <dcterms:created xsi:type="dcterms:W3CDTF">2023-02-15T15:41:52Z</dcterms:created>
  <dcterms:modified xsi:type="dcterms:W3CDTF">2023-02-15T15:43:03Z</dcterms:modified>
</cp:coreProperties>
</file>